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00" windowWidth="18852" windowHeight="7152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'Položky'!$A$1:$G$91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<sst xmlns="http://schemas.openxmlformats.org/spreadsheetml/2006/main" count="313" uniqueCount="201">
  <si>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</si>
  <si>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</si>
  <si>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</si>
  <si>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</si>
  <si>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</si>
  <si>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</si>
  <si>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</si>
  <si>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</si>
  <si>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</si>
  <si>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</si>
  <si>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</si>
  <si>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</si>
  <si>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</si>
  <si>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</si>
  <si>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</si>
  <si>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</si>
  <si>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</si>
  <si>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</si>
  <si>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</si>
  <si>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</si>
  <si>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</si>
  <si>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</si>
  <si>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</si>
  <si>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</si>
  <si>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</si>
  <si>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</si>
  <si>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</si>
  <si>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</si>
  <si>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</si>
  <si>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</si>
  <si>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</si>
  <si>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</si>
  <si>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</si>
  <si>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</si>
  <si>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</si>
  <si>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</si>
  <si>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</si>
  <si>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</si>
  <si>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</si>
  <si>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</si>
  <si>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</si>
  <si>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</si>
  <si>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</si>
  <si>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</si>
  <si>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</si>
  <si>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</si>
  <si>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</si>
  <si>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</si>
  <si>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</si>
  <si>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</si>
  <si>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</si>
  <si>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</si>
  <si>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</si>
  <si>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</si>
  <si>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</si>
  <si>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</si>
  <si>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</si>
  <si>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</si>
  <si>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</si>
  <si>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</si>
  <si>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</si>
  <si>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</si>
  <si>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</si>
  <si>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</si>
  <si>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</si>
  <si>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</si>
  <si>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</si>
  <si>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</si>
  <si>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</si>
  <si>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</si>
  <si>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</si>
  <si>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</si>
  <si>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</si>
  <si>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</si>
  <si>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</si>
  <si>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</si>
  <si>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</si>
  <si>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Šv2014-001</t>
  </si>
  <si>
    <t>Požární zbrojnice, Nepomyšl - zateplení budovy</t>
  </si>
  <si>
    <t>Švarc</t>
  </si>
  <si>
    <t>SO01</t>
  </si>
  <si>
    <t>Zateplení budovy</t>
  </si>
  <si>
    <t>801.67</t>
  </si>
  <si>
    <t>62</t>
  </si>
  <si>
    <t>Úpravy povrchů vnější</t>
  </si>
  <si>
    <t>620991121R00</t>
  </si>
  <si>
    <t xml:space="preserve">Zakrývání výplní vnějších otvorů z lešení </t>
  </si>
  <si>
    <t>m2</t>
  </si>
  <si>
    <t>3,3*3+0,8*2+1,5*1,5+0,75*1,05</t>
  </si>
  <si>
    <t>2,1*1,25*2+1*2+1*0,2+1,5*1,5*3</t>
  </si>
  <si>
    <t>622312-R T00</t>
  </si>
  <si>
    <t xml:space="preserve">Odtrhové zkoušky </t>
  </si>
  <si>
    <t>4</t>
  </si>
  <si>
    <t>622312012R00</t>
  </si>
  <si>
    <t xml:space="preserve">Soklová lišta hliník KZS Capatect tl. 100 mm </t>
  </si>
  <si>
    <t>m</t>
  </si>
  <si>
    <t>10,75-3,3</t>
  </si>
  <si>
    <t>10,75-0,8</t>
  </si>
  <si>
    <t>15,7+15,3-1</t>
  </si>
  <si>
    <t>622312132RT5</t>
  </si>
  <si>
    <t>Zateplovací syst.Capatect, fasáda, EPS F tl.100 mm s omítkou probarvenou SI silikátovou,  vč.lišt</t>
  </si>
  <si>
    <t>10,75*3,65*2+11,25*0,4*2</t>
  </si>
  <si>
    <t>-3,3*3-0,75*1,05-1,5*1,5-0,8*2</t>
  </si>
  <si>
    <t>15,7*3,65+15,3*3,65</t>
  </si>
  <si>
    <t>-2,1*1,25*2-1,5*1,5*3-1*2-1*0,2</t>
  </si>
  <si>
    <t>622312153RT5</t>
  </si>
  <si>
    <t>Zateplovací syst.Capatect, ostění, EPS F tl. 30 mm s omítkou probarvenou SI silikátovou,  vč.lišt</t>
  </si>
  <si>
    <t>2,85*0,2+4,5*0,2</t>
  </si>
  <si>
    <t>4,8*0,2+9,3*0,2</t>
  </si>
  <si>
    <t>4,5*0,2*3+4,6*0,2*2+1,4*0,2+5*0,1</t>
  </si>
  <si>
    <t>622312163R00</t>
  </si>
  <si>
    <t>Zatepl. systém Capatect, parapet, EPS P tl. 30 mm vč.lišt</t>
  </si>
  <si>
    <t>0,75*0,2+1,5*0,2</t>
  </si>
  <si>
    <t>2,1*2*0,2+1,5*0,2*3+1*0,2</t>
  </si>
  <si>
    <t>622412222R00</t>
  </si>
  <si>
    <t xml:space="preserve">Nátěr stěn vnějších, slož.3-4, BASF, silikátový </t>
  </si>
  <si>
    <t>sokl, komín:9,48+6,32</t>
  </si>
  <si>
    <t>podhled:(15,5+15,1)*0,25</t>
  </si>
  <si>
    <t>622421144R00</t>
  </si>
  <si>
    <t xml:space="preserve">Omítka vnější stěn, MVC, štuková, složitost 3 </t>
  </si>
  <si>
    <t>sokl:10,75*0,2</t>
  </si>
  <si>
    <t>(10,75-3,3)*0,2</t>
  </si>
  <si>
    <t>15,5*0,2</t>
  </si>
  <si>
    <t>13,7*0,2</t>
  </si>
  <si>
    <t>622423321R00</t>
  </si>
  <si>
    <t xml:space="preserve">Oprava vnějších omítek štukových, čl. III, do 30 % </t>
  </si>
  <si>
    <t>komín:1,2*5</t>
  </si>
  <si>
    <t>0,8*0,4</t>
  </si>
  <si>
    <t>622904112R00</t>
  </si>
  <si>
    <t xml:space="preserve">Očištění fasád tlakovou vodou složitost 1 - 2 </t>
  </si>
  <si>
    <t>171,9+9,6+2,4+23,5</t>
  </si>
  <si>
    <t>94</t>
  </si>
  <si>
    <t>Lešení a stavební výtahy</t>
  </si>
  <si>
    <t>941941051R00</t>
  </si>
  <si>
    <t xml:space="preserve">Montáž lešení leh.řad.s podlahami,š.1,5 m, H 10 m </t>
  </si>
  <si>
    <t>15,5*3,85*2+13,8*4*2</t>
  </si>
  <si>
    <t>941941391R00</t>
  </si>
  <si>
    <t>Příplatek za každý měsíc použití lešení k pol.1051 1 měsíc</t>
  </si>
  <si>
    <t>229,75</t>
  </si>
  <si>
    <t>941941851R00</t>
  </si>
  <si>
    <t xml:space="preserve">Demontáž lešení leh.řad.s podlahami,š.1,5 m,H 10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</si>
  <si>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</si>
  <si>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</si>
  <si>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</si>
  <si>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</si>
  <si>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</si>
  <si>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</si>
  <si>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709213382</t>
  </si>
  <si>
    <t>Síťovina ochranná 2,57 x 50 m</t>
  </si>
  <si>
    <t>97</t>
  </si>
  <si>
    <t>Prorážení otvorů</t>
  </si>
  <si>
    <t>978015241R00</t>
  </si>
  <si>
    <t>Otlučení omítek vnějších MVC v složit.1-4 do 30 % s vyškrabáním spár, s očištěním zdiva.</t>
  </si>
  <si>
    <t>978015291R00</t>
  </si>
  <si>
    <t>Otlučení omítek vnějších MVC v složit.1-4 do 100 % s vyškrabáním spár, s očištěním zdiva.</t>
  </si>
  <si>
    <t>99</t>
  </si>
  <si>
    <t>Staveništní přesun hmot</t>
  </si>
  <si>
    <t>998011001R00</t>
  </si>
  <si>
    <t xml:space="preserve">Přesun hmot pro budovy zděné výšky do 6 m </t>
  </si>
  <si>
    <t>t</t>
  </si>
  <si>
    <t>764</t>
  </si>
  <si>
    <t>Konstrukce klempířské</t>
  </si>
  <si>
    <t>764410850R00</t>
  </si>
  <si>
    <t xml:space="preserve">Demontáž oplechování parapetů,rš od 100 do 330 mm </t>
  </si>
  <si>
    <t>11,95</t>
  </si>
  <si>
    <t>764430840R00</t>
  </si>
  <si>
    <t xml:space="preserve">Demontáž oplechování zdí,rš od 330 do 500 mm </t>
  </si>
  <si>
    <t>22,5</t>
  </si>
  <si>
    <t>764454802R00</t>
  </si>
  <si>
    <t xml:space="preserve">Demontáž odpadních trub kruhových,D 120 mm </t>
  </si>
  <si>
    <t>12</t>
  </si>
  <si>
    <t>764510450R00</t>
  </si>
  <si>
    <t xml:space="preserve">Oplechování parapetů včetně rohů Ti Zn, rš 330 mm </t>
  </si>
  <si>
    <t>0,75+1,5+1,5*3+1+2,1*2</t>
  </si>
  <si>
    <t>764530440R00</t>
  </si>
  <si>
    <t xml:space="preserve">Oplechování zdí z Ti Zn plechu, rš 450 mm </t>
  </si>
  <si>
    <t>11,25*2</t>
  </si>
  <si>
    <t>764554491R00</t>
  </si>
  <si>
    <t xml:space="preserve">Montáž trub Ti Zn odpadních kruhových </t>
  </si>
  <si>
    <t>použít vybourané:3*4</t>
  </si>
  <si>
    <t>998764201R00</t>
  </si>
  <si>
    <t xml:space="preserve">Přesun hmot pro klempířské konstr., výšky do 6 m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</si>
  <si>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</si>
  <si>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</si>
  <si>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</si>
  <si>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</si>
  <si>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</si>
  <si>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>Příplatek k odvozu za každý další 1 km celkem 10 km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</si>
  <si>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</si>
  <si>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</si>
  <si>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</si>
  <si>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</si>
  <si>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</si>
  <si>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</si>
  <si>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</si>
  <si>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</si>
  <si>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</si>
  <si>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</si>
  <si>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        Rozpočet a výkaz výměr byl zpracován podle směrných orientačních cen vydaných ÚRS Praha
        v cenové úrovni 2014 , podle předložené projektové dokumentace a konzultace s projektantem.
        Při zpracování cenové nabídky je nutno použít i projektovou dokumentaci. V případě, že bude
        zjištěn rozdíl ve výkazu výměr a dokumentací, je nutno toto v cenové nabídce zohlednit.</t>
  </si>
  <si>
    <t>Městys Nepomyšl</t>
  </si>
  <si>
    <t>ing.arch.Zdeňka Vasilenková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</si>
</sst>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5" fillId="0" borderId="58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8" fillId="34" borderId="61" xfId="46" applyNumberFormat="1" applyFont="1" applyFill="1" applyBorder="1" applyAlignment="1">
      <alignment horizontal="right" wrapText="1"/>
      <protection/>
    </xf>
    <xf numFmtId="0" fontId="18" fillId="34" borderId="42" xfId="46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8" fillId="34" borderId="70" xfId="46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SO01</v>
      </c>
      <c r="D2" s="5" t="str">
        <f>Rekapitulace!G2</f>
        <v>Požární zbrojnice, Nepomyšl - zateplení budovy</v>
      </c>
      <c r="E2" s="6"/>
      <c r="F2" s="7" t="s">
        <v>1</v>
      </c>
      <c r="G2" s="8" t="s">
        <v>82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9" t="s">
        <v>200</v>
      </c>
      <c r="D8" s="209"/>
      <c r="E8" s="210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9" t="str">
        <f>Projektant</f>
        <v>ing.arch.Zdeňka Vasilenková</v>
      </c>
      <c r="D9" s="209"/>
      <c r="E9" s="210"/>
      <c r="F9" s="13"/>
      <c r="G9" s="34"/>
      <c r="H9" s="35"/>
    </row>
    <row r="10" spans="1:8" ht="12.75">
      <c r="A10" s="29" t="s">
        <v>14</v>
      </c>
      <c r="B10" s="13"/>
      <c r="C10" s="209" t="s">
        <v>199</v>
      </c>
      <c r="D10" s="209"/>
      <c r="E10" s="209"/>
      <c r="F10" s="36"/>
      <c r="G10" s="37"/>
      <c r="H10" s="38"/>
    </row>
    <row r="11" spans="1:57" ht="13.5" customHeight="1">
      <c r="A11" s="29" t="s">
        <v>15</v>
      </c>
      <c r="B11" s="13"/>
      <c r="C11" s="209"/>
      <c r="D11" s="209"/>
      <c r="E11" s="209"/>
      <c r="F11" s="39" t="s">
        <v>16</v>
      </c>
      <c r="G11" s="40" t="s">
        <v>79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1"/>
      <c r="D12" s="211"/>
      <c r="E12" s="211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Rekapitulace!A18</f>
        <v>Ztížené výrobní podmínky</v>
      </c>
      <c r="E15" s="58"/>
      <c r="F15" s="59"/>
      <c r="G15" s="56">
        <f>Rekapitulace!I18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Rekapitulace!A19</f>
        <v>Oborová přirážka</v>
      </c>
      <c r="E16" s="60"/>
      <c r="F16" s="61"/>
      <c r="G16" s="56">
        <f>Rekapitulace!I19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Rekapitulace!A20</f>
        <v>Přesun stavebních kapacit</v>
      </c>
      <c r="E17" s="60"/>
      <c r="F17" s="61"/>
      <c r="G17" s="56">
        <f>Rekapitulace!I20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Rekapitulace!A21</f>
        <v>Mimostaveništní doprava</v>
      </c>
      <c r="E18" s="60"/>
      <c r="F18" s="61"/>
      <c r="G18" s="56">
        <f>Rekapitulace!I21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Rekapitulace!A22</f>
        <v>Zařízení staveniště</v>
      </c>
      <c r="E19" s="60"/>
      <c r="F19" s="61"/>
      <c r="G19" s="56">
        <f>Rekapitulace!I22</f>
        <v>0</v>
      </c>
    </row>
    <row r="20" spans="1:7" ht="15.75" customHeight="1">
      <c r="A20" s="64"/>
      <c r="B20" s="55"/>
      <c r="C20" s="56"/>
      <c r="D20" s="9" t="str">
        <f>Rekapitulace!A23</f>
        <v>Provoz investora</v>
      </c>
      <c r="E20" s="60"/>
      <c r="F20" s="61"/>
      <c r="G20" s="56">
        <f>Rekapitulace!I23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Rekapitulace!A24</f>
        <v>Kompletační činnost (IČD)</v>
      </c>
      <c r="E21" s="60"/>
      <c r="F21" s="61"/>
      <c r="G21" s="56">
        <f>Rekapitulace!I24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12" t="s">
        <v>33</v>
      </c>
      <c r="B23" s="213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4">
        <f>C23-F32</f>
        <v>0</v>
      </c>
      <c r="G30" s="205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4">
        <f>ROUND(PRODUCT(F30,C31/100),0)</f>
        <v>0</v>
      </c>
      <c r="G31" s="205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4">
        <v>0</v>
      </c>
      <c r="G32" s="205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4">
        <f>ROUND(PRODUCT(F32,C33/100),0)</f>
        <v>0</v>
      </c>
      <c r="G33" s="205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6">
        <f>ROUND(SUM(F30:F33),0)</f>
        <v>0</v>
      </c>
      <c r="G34" s="207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8" t="s">
        <v>198</v>
      </c>
      <c r="C37" s="208"/>
      <c r="D37" s="208"/>
      <c r="E37" s="208"/>
      <c r="F37" s="208"/>
      <c r="G37" s="208"/>
      <c r="H37" t="s">
        <v>5</v>
      </c>
    </row>
    <row r="38" spans="1:8" ht="12.75" customHeight="1">
      <c r="A38" s="96"/>
      <c r="B38" s="208"/>
      <c r="C38" s="208"/>
      <c r="D38" s="208"/>
      <c r="E38" s="208"/>
      <c r="F38" s="208"/>
      <c r="G38" s="208"/>
      <c r="H38" t="s">
        <v>5</v>
      </c>
    </row>
    <row r="39" spans="1:8" ht="12.75">
      <c r="A39" s="96"/>
      <c r="B39" s="208"/>
      <c r="C39" s="208"/>
      <c r="D39" s="208"/>
      <c r="E39" s="208"/>
      <c r="F39" s="208"/>
      <c r="G39" s="208"/>
      <c r="H39" t="s">
        <v>5</v>
      </c>
    </row>
    <row r="40" spans="1:8" ht="12.75">
      <c r="A40" s="96"/>
      <c r="B40" s="208"/>
      <c r="C40" s="208"/>
      <c r="D40" s="208"/>
      <c r="E40" s="208"/>
      <c r="F40" s="208"/>
      <c r="G40" s="208"/>
      <c r="H40" t="s">
        <v>5</v>
      </c>
    </row>
    <row r="41" spans="1:8" ht="12.75">
      <c r="A41" s="96"/>
      <c r="B41" s="208"/>
      <c r="C41" s="208"/>
      <c r="D41" s="208"/>
      <c r="E41" s="208"/>
      <c r="F41" s="208"/>
      <c r="G41" s="208"/>
      <c r="H41" t="s">
        <v>5</v>
      </c>
    </row>
    <row r="42" spans="1:8" ht="12.75">
      <c r="A42" s="96"/>
      <c r="B42" s="208"/>
      <c r="C42" s="208"/>
      <c r="D42" s="208"/>
      <c r="E42" s="208"/>
      <c r="F42" s="208"/>
      <c r="G42" s="208"/>
      <c r="H42" t="s">
        <v>5</v>
      </c>
    </row>
    <row r="43" spans="1:8" ht="12.75">
      <c r="A43" s="96"/>
      <c r="B43" s="208"/>
      <c r="C43" s="208"/>
      <c r="D43" s="208"/>
      <c r="E43" s="208"/>
      <c r="F43" s="208"/>
      <c r="G43" s="208"/>
      <c r="H43" t="s">
        <v>5</v>
      </c>
    </row>
    <row r="44" spans="1:8" ht="12.75">
      <c r="A44" s="96"/>
      <c r="B44" s="208"/>
      <c r="C44" s="208"/>
      <c r="D44" s="208"/>
      <c r="E44" s="208"/>
      <c r="F44" s="208"/>
      <c r="G44" s="208"/>
      <c r="H44" t="s">
        <v>5</v>
      </c>
    </row>
    <row r="45" spans="1:8" ht="0.75" customHeight="1">
      <c r="A45" s="96"/>
      <c r="B45" s="208"/>
      <c r="C45" s="208"/>
      <c r="D45" s="208"/>
      <c r="E45" s="208"/>
      <c r="F45" s="208"/>
      <c r="G45" s="208"/>
      <c r="H45" t="s">
        <v>5</v>
      </c>
    </row>
    <row r="46" spans="2:7" ht="12.75">
      <c r="B46" s="203"/>
      <c r="C46" s="203"/>
      <c r="D46" s="203"/>
      <c r="E46" s="203"/>
      <c r="F46" s="203"/>
      <c r="G46" s="203"/>
    </row>
    <row r="47" spans="2:7" ht="12.75">
      <c r="B47" s="203"/>
      <c r="C47" s="203"/>
      <c r="D47" s="203"/>
      <c r="E47" s="203"/>
      <c r="F47" s="203"/>
      <c r="G47" s="203"/>
    </row>
    <row r="48" spans="2:7" ht="12.75">
      <c r="B48" s="203"/>
      <c r="C48" s="203"/>
      <c r="D48" s="203"/>
      <c r="E48" s="203"/>
      <c r="F48" s="203"/>
      <c r="G48" s="203"/>
    </row>
    <row r="49" spans="2:7" ht="12.75">
      <c r="B49" s="203"/>
      <c r="C49" s="203"/>
      <c r="D49" s="203"/>
      <c r="E49" s="203"/>
      <c r="F49" s="203"/>
      <c r="G49" s="203"/>
    </row>
    <row r="50" spans="2:7" ht="12.75">
      <c r="B50" s="203"/>
      <c r="C50" s="203"/>
      <c r="D50" s="203"/>
      <c r="E50" s="203"/>
      <c r="F50" s="203"/>
      <c r="G50" s="203"/>
    </row>
    <row r="51" spans="2:7" ht="12.75">
      <c r="B51" s="203"/>
      <c r="C51" s="203"/>
      <c r="D51" s="203"/>
      <c r="E51" s="203"/>
      <c r="F51" s="203"/>
      <c r="G51" s="203"/>
    </row>
    <row r="52" spans="2:7" ht="12.75">
      <c r="B52" s="203"/>
      <c r="C52" s="203"/>
      <c r="D52" s="203"/>
      <c r="E52" s="203"/>
      <c r="F52" s="203"/>
      <c r="G52" s="203"/>
    </row>
    <row r="53" spans="2:7" ht="12.75">
      <c r="B53" s="203"/>
      <c r="C53" s="203"/>
      <c r="D53" s="203"/>
      <c r="E53" s="203"/>
      <c r="F53" s="203"/>
      <c r="G53" s="203"/>
    </row>
    <row r="54" spans="2:7" ht="12.75">
      <c r="B54" s="203"/>
      <c r="C54" s="203"/>
      <c r="D54" s="203"/>
      <c r="E54" s="203"/>
      <c r="F54" s="203"/>
      <c r="G54" s="203"/>
    </row>
    <row r="55" spans="2:7" ht="12.75">
      <c r="B55" s="203"/>
      <c r="C55" s="203"/>
      <c r="D55" s="203"/>
      <c r="E55" s="203"/>
      <c r="F55" s="203"/>
      <c r="G55" s="203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5" thickTop="1">
      <c r="A1" s="214" t="s">
        <v>48</v>
      </c>
      <c r="B1" s="215"/>
      <c r="C1" s="97" t="str">
        <f>CONCATENATE(cislostavby," ",nazevstavby)</f>
        <v>Šv2014-001 Požární zbrojnice, Nepomyšl - zateplení budovy</v>
      </c>
      <c r="D1" s="98"/>
      <c r="E1" s="99"/>
      <c r="F1" s="98"/>
      <c r="G1" s="100" t="s">
        <v>49</v>
      </c>
      <c r="H1" s="101" t="s">
        <v>80</v>
      </c>
      <c r="I1" s="102"/>
    </row>
    <row r="2" spans="1:9" ht="13.5" thickBot="1">
      <c r="A2" s="216" t="s">
        <v>50</v>
      </c>
      <c r="B2" s="217"/>
      <c r="C2" s="103" t="str">
        <f>CONCATENATE(cisloobjektu," ",nazevobjektu)</f>
        <v>SO01 Zateplení budovy</v>
      </c>
      <c r="D2" s="104"/>
      <c r="E2" s="105"/>
      <c r="F2" s="104"/>
      <c r="G2" s="218" t="s">
        <v>78</v>
      </c>
      <c r="H2" s="219"/>
      <c r="I2" s="220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99" t="str">
        <f>Položky!B7</f>
        <v>62</v>
      </c>
      <c r="B7" s="115" t="str">
        <f>Položky!C7</f>
        <v>Úpravy povrchů vnější</v>
      </c>
      <c r="C7" s="66"/>
      <c r="D7" s="116"/>
      <c r="E7" s="200">
        <f>Položky!BA42</f>
        <v>0</v>
      </c>
      <c r="F7" s="201">
        <f>Položky!BB42</f>
        <v>0</v>
      </c>
      <c r="G7" s="201">
        <f>Položky!BC42</f>
        <v>0</v>
      </c>
      <c r="H7" s="201">
        <f>Položky!BD42</f>
        <v>0</v>
      </c>
      <c r="I7" s="202">
        <f>Položky!BE42</f>
        <v>0</v>
      </c>
    </row>
    <row r="8" spans="1:9" s="35" customFormat="1" ht="12.75">
      <c r="A8" s="199" t="str">
        <f>Položky!B43</f>
        <v>94</v>
      </c>
      <c r="B8" s="115" t="str">
        <f>Položky!C43</f>
        <v>Lešení a stavební výtahy</v>
      </c>
      <c r="C8" s="66"/>
      <c r="D8" s="116"/>
      <c r="E8" s="200">
        <f>Položky!BA58</f>
        <v>0</v>
      </c>
      <c r="F8" s="201">
        <f>Položky!BB58</f>
        <v>0</v>
      </c>
      <c r="G8" s="201">
        <f>Položky!BC58</f>
        <v>0</v>
      </c>
      <c r="H8" s="201">
        <f>Položky!BD58</f>
        <v>0</v>
      </c>
      <c r="I8" s="202">
        <f>Položky!BE58</f>
        <v>0</v>
      </c>
    </row>
    <row r="9" spans="1:9" s="35" customFormat="1" ht="12.75">
      <c r="A9" s="199" t="str">
        <f>Položky!B59</f>
        <v>97</v>
      </c>
      <c r="B9" s="115" t="str">
        <f>Položky!C59</f>
        <v>Prorážení otvorů</v>
      </c>
      <c r="C9" s="66"/>
      <c r="D9" s="116"/>
      <c r="E9" s="200">
        <f>Položky!BA68</f>
        <v>0</v>
      </c>
      <c r="F9" s="201">
        <f>Položky!BB68</f>
        <v>0</v>
      </c>
      <c r="G9" s="201">
        <f>Položky!BC68</f>
        <v>0</v>
      </c>
      <c r="H9" s="201">
        <f>Položky!BD68</f>
        <v>0</v>
      </c>
      <c r="I9" s="202">
        <f>Položky!BE68</f>
        <v>0</v>
      </c>
    </row>
    <row r="10" spans="1:9" s="35" customFormat="1" ht="12.75">
      <c r="A10" s="199" t="str">
        <f>Položky!B69</f>
        <v>99</v>
      </c>
      <c r="B10" s="115" t="str">
        <f>Položky!C69</f>
        <v>Staveništní přesun hmot</v>
      </c>
      <c r="C10" s="66"/>
      <c r="D10" s="116"/>
      <c r="E10" s="200">
        <f>Položky!BA71</f>
        <v>0</v>
      </c>
      <c r="F10" s="201">
        <f>Položky!BB71</f>
        <v>0</v>
      </c>
      <c r="G10" s="201">
        <f>Položky!BC71</f>
        <v>0</v>
      </c>
      <c r="H10" s="201">
        <f>Položky!BD71</f>
        <v>0</v>
      </c>
      <c r="I10" s="202">
        <f>Položky!BE71</f>
        <v>0</v>
      </c>
    </row>
    <row r="11" spans="1:9" s="35" customFormat="1" ht="12.75">
      <c r="A11" s="199" t="str">
        <f>Položky!B72</f>
        <v>764</v>
      </c>
      <c r="B11" s="115" t="str">
        <f>Položky!C72</f>
        <v>Konstrukce klempířské</v>
      </c>
      <c r="C11" s="66"/>
      <c r="D11" s="116"/>
      <c r="E11" s="200">
        <f>Položky!BA86</f>
        <v>0</v>
      </c>
      <c r="F11" s="201">
        <f>Položky!BB86</f>
        <v>0</v>
      </c>
      <c r="G11" s="201">
        <f>Položky!BC86</f>
        <v>0</v>
      </c>
      <c r="H11" s="201">
        <f>Položky!BD86</f>
        <v>0</v>
      </c>
      <c r="I11" s="202">
        <f>Položky!BE86</f>
        <v>0</v>
      </c>
    </row>
    <row r="12" spans="1:9" s="35" customFormat="1" ht="13.5" thickBot="1">
      <c r="A12" s="199" t="str">
        <f>Položky!B87</f>
        <v>D96</v>
      </c>
      <c r="B12" s="115" t="str">
        <f>Položky!C87</f>
        <v>Přesuny suti a vybouraných hmot</v>
      </c>
      <c r="C12" s="66"/>
      <c r="D12" s="116"/>
      <c r="E12" s="200">
        <f>Položky!BA91</f>
        <v>0</v>
      </c>
      <c r="F12" s="201">
        <f>Položky!BB91</f>
        <v>0</v>
      </c>
      <c r="G12" s="201">
        <f>Položky!BC91</f>
        <v>0</v>
      </c>
      <c r="H12" s="201">
        <f>Položky!BD91</f>
        <v>0</v>
      </c>
      <c r="I12" s="202">
        <f>Položky!BE91</f>
        <v>0</v>
      </c>
    </row>
    <row r="13" spans="1:9" s="123" customFormat="1" ht="13.5" thickBot="1">
      <c r="A13" s="117"/>
      <c r="B13" s="118" t="s">
        <v>57</v>
      </c>
      <c r="C13" s="118"/>
      <c r="D13" s="119"/>
      <c r="E13" s="120">
        <f>SUM(E7:E12)</f>
        <v>0</v>
      </c>
      <c r="F13" s="121">
        <f>SUM(F7:F12)</f>
        <v>0</v>
      </c>
      <c r="G13" s="121">
        <f>SUM(G7:G12)</f>
        <v>0</v>
      </c>
      <c r="H13" s="121">
        <f>SUM(H7:H12)</f>
        <v>0</v>
      </c>
      <c r="I13" s="122">
        <f>SUM(I7:I12)</f>
        <v>0</v>
      </c>
    </row>
    <row r="14" spans="1:9" ht="12.75">
      <c r="A14" s="66"/>
      <c r="B14" s="66"/>
      <c r="C14" s="66"/>
      <c r="D14" s="66"/>
      <c r="E14" s="66"/>
      <c r="F14" s="66"/>
      <c r="G14" s="66"/>
      <c r="H14" s="66"/>
      <c r="I14" s="66"/>
    </row>
    <row r="15" spans="1:57" ht="19.5" customHeight="1">
      <c r="A15" s="107" t="s">
        <v>58</v>
      </c>
      <c r="B15" s="107"/>
      <c r="C15" s="107"/>
      <c r="D15" s="107"/>
      <c r="E15" s="107"/>
      <c r="F15" s="107"/>
      <c r="G15" s="124"/>
      <c r="H15" s="107"/>
      <c r="I15" s="107"/>
      <c r="BA15" s="41"/>
      <c r="BB15" s="41"/>
      <c r="BC15" s="41"/>
      <c r="BD15" s="41"/>
      <c r="BE15" s="41"/>
    </row>
    <row r="16" spans="1:9" ht="13.5" thickBot="1">
      <c r="A16" s="77"/>
      <c r="B16" s="77"/>
      <c r="C16" s="77"/>
      <c r="D16" s="77"/>
      <c r="E16" s="77"/>
      <c r="F16" s="77"/>
      <c r="G16" s="77"/>
      <c r="H16" s="77"/>
      <c r="I16" s="77"/>
    </row>
    <row r="17" spans="1:9" ht="12.75">
      <c r="A17" s="71" t="s">
        <v>59</v>
      </c>
      <c r="B17" s="72"/>
      <c r="C17" s="72"/>
      <c r="D17" s="125"/>
      <c r="E17" s="126" t="s">
        <v>60</v>
      </c>
      <c r="F17" s="127" t="s">
        <v>61</v>
      </c>
      <c r="G17" s="128" t="s">
        <v>62</v>
      </c>
      <c r="H17" s="129"/>
      <c r="I17" s="130" t="s">
        <v>60</v>
      </c>
    </row>
    <row r="18" spans="1:53" ht="12.75">
      <c r="A18" s="64" t="s">
        <v>190</v>
      </c>
      <c r="B18" s="55"/>
      <c r="C18" s="55"/>
      <c r="D18" s="131"/>
      <c r="E18" s="132"/>
      <c r="F18" s="133"/>
      <c r="G18" s="134">
        <f aca="true" t="shared" si="0" ref="G18:G25">CHOOSE(BA18+1,HSV+PSV,HSV+PSV+Mont,HSV+PSV+Dodavka+Mont,HSV,PSV,Mont,Dodavka,Mont+Dodavka,0)</f>
        <v>0</v>
      </c>
      <c r="H18" s="135"/>
      <c r="I18" s="136">
        <f aca="true" t="shared" si="1" ref="I18:I25">E18+F18*G18/100</f>
        <v>0</v>
      </c>
      <c r="BA18">
        <v>0</v>
      </c>
    </row>
    <row r="19" spans="1:53" ht="12.75">
      <c r="A19" s="64" t="s">
        <v>191</v>
      </c>
      <c r="B19" s="55"/>
      <c r="C19" s="55"/>
      <c r="D19" s="131"/>
      <c r="E19" s="132"/>
      <c r="F19" s="133"/>
      <c r="G19" s="134">
        <f t="shared" si="0"/>
        <v>0</v>
      </c>
      <c r="H19" s="135"/>
      <c r="I19" s="136">
        <f t="shared" si="1"/>
        <v>0</v>
      </c>
      <c r="BA19">
        <v>0</v>
      </c>
    </row>
    <row r="20" spans="1:53" ht="12.75">
      <c r="A20" s="64" t="s">
        <v>192</v>
      </c>
      <c r="B20" s="55"/>
      <c r="C20" s="55"/>
      <c r="D20" s="131"/>
      <c r="E20" s="132"/>
      <c r="F20" s="133"/>
      <c r="G20" s="134">
        <f t="shared" si="0"/>
        <v>0</v>
      </c>
      <c r="H20" s="135"/>
      <c r="I20" s="136">
        <f t="shared" si="1"/>
        <v>0</v>
      </c>
      <c r="BA20">
        <v>0</v>
      </c>
    </row>
    <row r="21" spans="1:53" ht="12.75">
      <c r="A21" s="64" t="s">
        <v>193</v>
      </c>
      <c r="B21" s="55"/>
      <c r="C21" s="55"/>
      <c r="D21" s="131"/>
      <c r="E21" s="132"/>
      <c r="F21" s="133"/>
      <c r="G21" s="134">
        <f t="shared" si="0"/>
        <v>0</v>
      </c>
      <c r="H21" s="135"/>
      <c r="I21" s="136">
        <f t="shared" si="1"/>
        <v>0</v>
      </c>
      <c r="BA21">
        <v>0</v>
      </c>
    </row>
    <row r="22" spans="1:53" ht="12.75">
      <c r="A22" s="64" t="s">
        <v>194</v>
      </c>
      <c r="B22" s="55"/>
      <c r="C22" s="55"/>
      <c r="D22" s="131"/>
      <c r="E22" s="132"/>
      <c r="F22" s="133">
        <v>1</v>
      </c>
      <c r="G22" s="134">
        <f t="shared" si="0"/>
        <v>0</v>
      </c>
      <c r="H22" s="135"/>
      <c r="I22" s="136">
        <f t="shared" si="1"/>
        <v>0</v>
      </c>
      <c r="BA22">
        <v>1</v>
      </c>
    </row>
    <row r="23" spans="1:53" ht="12.75">
      <c r="A23" s="64" t="s">
        <v>195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1</v>
      </c>
    </row>
    <row r="24" spans="1:53" ht="12.75">
      <c r="A24" s="64" t="s">
        <v>196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2</v>
      </c>
    </row>
    <row r="25" spans="1:53" ht="12.75">
      <c r="A25" s="64" t="s">
        <v>197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2</v>
      </c>
    </row>
    <row r="26" spans="1:9" ht="13.5" thickBot="1">
      <c r="A26" s="137"/>
      <c r="B26" s="138" t="s">
        <v>63</v>
      </c>
      <c r="C26" s="139"/>
      <c r="D26" s="140"/>
      <c r="E26" s="141"/>
      <c r="F26" s="142"/>
      <c r="G26" s="142"/>
      <c r="H26" s="221">
        <f>SUM(I18:I25)</f>
        <v>0</v>
      </c>
      <c r="I26" s="222"/>
    </row>
    <row r="28" spans="2:9" ht="12.75">
      <c r="B28" s="123"/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4"/>
  <sheetViews>
    <sheetView showGridLines="0" showZeros="0" zoomScalePageLayoutView="0" workbookViewId="0" topLeftCell="A1">
      <selection activeCell="A5" sqref="A5"/>
    </sheetView>
  </sheetViews>
  <sheetFormatPr defaultColWidth="9.125" defaultRowHeight="12.75"/>
  <cols>
    <col min="1" max="1" width="4.50390625" style="146" customWidth="1"/>
    <col min="2" max="2" width="11.50390625" style="146" customWidth="1"/>
    <col min="3" max="3" width="40.50390625" style="146" customWidth="1"/>
    <col min="4" max="4" width="5.50390625" style="146" customWidth="1"/>
    <col min="5" max="5" width="8.50390625" style="193" customWidth="1"/>
    <col min="6" max="6" width="9.875" style="146" customWidth="1"/>
    <col min="7" max="7" width="13.875" style="146" customWidth="1"/>
    <col min="8" max="11" width="9.125" style="146" customWidth="1"/>
    <col min="12" max="12" width="75.25390625" style="146" customWidth="1"/>
    <col min="13" max="13" width="45.25390625" style="146" customWidth="1"/>
    <col min="14" max="16384" width="9.125" style="146" customWidth="1"/>
  </cols>
  <sheetData>
    <row r="1" spans="1:7" ht="15">
      <c r="A1" s="225" t="s">
        <v>76</v>
      </c>
      <c r="B1" s="225"/>
      <c r="C1" s="225"/>
      <c r="D1" s="225"/>
      <c r="E1" s="225"/>
      <c r="F1" s="225"/>
      <c r="G1" s="225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4" t="s">
        <v>48</v>
      </c>
      <c r="B3" s="215"/>
      <c r="C3" s="97" t="str">
        <f>CONCATENATE(cislostavby," ",nazevstavby)</f>
        <v>Šv2014-001 Požární zbrojnice, Nepomyšl - zateplení budovy</v>
      </c>
      <c r="D3" s="151"/>
      <c r="E3" s="152" t="s">
        <v>64</v>
      </c>
      <c r="F3" s="153" t="str">
        <f>Rekapitulace!H1</f>
        <v>SO01</v>
      </c>
      <c r="G3" s="154"/>
    </row>
    <row r="4" spans="1:7" ht="13.5" thickBot="1">
      <c r="A4" s="226" t="s">
        <v>50</v>
      </c>
      <c r="B4" s="217"/>
      <c r="C4" s="103" t="str">
        <f>CONCATENATE(cisloobjektu," ",nazevobjektu)</f>
        <v>SO01 Zateplení budovy</v>
      </c>
      <c r="D4" s="155"/>
      <c r="E4" s="227" t="str">
        <f>Rekapitulace!G2</f>
        <v>Požární zbrojnice, Nepomyšl - zateplení budovy</v>
      </c>
      <c r="F4" s="228"/>
      <c r="G4" s="229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83</v>
      </c>
      <c r="C7" s="165" t="s">
        <v>84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85</v>
      </c>
      <c r="C8" s="173" t="s">
        <v>86</v>
      </c>
      <c r="D8" s="174" t="s">
        <v>87</v>
      </c>
      <c r="E8" s="175">
        <v>28.7375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0">
        <v>1</v>
      </c>
      <c r="CB8" s="170">
        <v>1</v>
      </c>
      <c r="CZ8" s="146">
        <v>4E-05</v>
      </c>
    </row>
    <row r="9" spans="1:15" ht="12.75">
      <c r="A9" s="177"/>
      <c r="B9" s="179"/>
      <c r="C9" s="223" t="s">
        <v>88</v>
      </c>
      <c r="D9" s="224"/>
      <c r="E9" s="180">
        <v>14.5375</v>
      </c>
      <c r="F9" s="181"/>
      <c r="G9" s="182"/>
      <c r="M9" s="178" t="s">
        <v>88</v>
      </c>
      <c r="O9" s="170"/>
    </row>
    <row r="10" spans="1:15" ht="12.75">
      <c r="A10" s="177"/>
      <c r="B10" s="179"/>
      <c r="C10" s="223" t="s">
        <v>89</v>
      </c>
      <c r="D10" s="224"/>
      <c r="E10" s="180">
        <v>14.2</v>
      </c>
      <c r="F10" s="181"/>
      <c r="G10" s="182"/>
      <c r="M10" s="178" t="s">
        <v>89</v>
      </c>
      <c r="O10" s="170"/>
    </row>
    <row r="11" spans="1:104" ht="12.75">
      <c r="A11" s="171">
        <v>2</v>
      </c>
      <c r="B11" s="172" t="s">
        <v>90</v>
      </c>
      <c r="C11" s="173" t="s">
        <v>91</v>
      </c>
      <c r="D11" s="174" t="s">
        <v>73</v>
      </c>
      <c r="E11" s="175">
        <v>4</v>
      </c>
      <c r="F11" s="175">
        <v>0</v>
      </c>
      <c r="G11" s="176">
        <f>E11*F11</f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0">
        <v>1</v>
      </c>
      <c r="CB11" s="170">
        <v>1</v>
      </c>
      <c r="CZ11" s="146">
        <v>0.00051</v>
      </c>
    </row>
    <row r="12" spans="1:15" ht="12.75">
      <c r="A12" s="177"/>
      <c r="B12" s="179"/>
      <c r="C12" s="223" t="s">
        <v>92</v>
      </c>
      <c r="D12" s="224"/>
      <c r="E12" s="180">
        <v>4</v>
      </c>
      <c r="F12" s="181"/>
      <c r="G12" s="182"/>
      <c r="M12" s="178">
        <v>4</v>
      </c>
      <c r="O12" s="170"/>
    </row>
    <row r="13" spans="1:104" ht="12.75">
      <c r="A13" s="171">
        <v>3</v>
      </c>
      <c r="B13" s="172" t="s">
        <v>93</v>
      </c>
      <c r="C13" s="173" t="s">
        <v>94</v>
      </c>
      <c r="D13" s="174" t="s">
        <v>95</v>
      </c>
      <c r="E13" s="175">
        <v>47.4</v>
      </c>
      <c r="F13" s="175">
        <v>0</v>
      </c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0">
        <v>1</v>
      </c>
      <c r="CB13" s="170">
        <v>1</v>
      </c>
      <c r="CZ13" s="146">
        <v>0.00018</v>
      </c>
    </row>
    <row r="14" spans="1:15" ht="12.75">
      <c r="A14" s="177"/>
      <c r="B14" s="179"/>
      <c r="C14" s="223" t="s">
        <v>96</v>
      </c>
      <c r="D14" s="224"/>
      <c r="E14" s="180">
        <v>7.45</v>
      </c>
      <c r="F14" s="181"/>
      <c r="G14" s="182"/>
      <c r="M14" s="178" t="s">
        <v>96</v>
      </c>
      <c r="O14" s="170"/>
    </row>
    <row r="15" spans="1:15" ht="12.75">
      <c r="A15" s="177"/>
      <c r="B15" s="179"/>
      <c r="C15" s="223" t="s">
        <v>97</v>
      </c>
      <c r="D15" s="224"/>
      <c r="E15" s="180">
        <v>9.95</v>
      </c>
      <c r="F15" s="181"/>
      <c r="G15" s="182"/>
      <c r="M15" s="178" t="s">
        <v>97</v>
      </c>
      <c r="O15" s="170"/>
    </row>
    <row r="16" spans="1:15" ht="12.75">
      <c r="A16" s="177"/>
      <c r="B16" s="179"/>
      <c r="C16" s="223" t="s">
        <v>98</v>
      </c>
      <c r="D16" s="224"/>
      <c r="E16" s="180">
        <v>30</v>
      </c>
      <c r="F16" s="181"/>
      <c r="G16" s="182"/>
      <c r="M16" s="178" t="s">
        <v>98</v>
      </c>
      <c r="O16" s="170"/>
    </row>
    <row r="17" spans="1:104" ht="20.25">
      <c r="A17" s="171">
        <v>4</v>
      </c>
      <c r="B17" s="172" t="s">
        <v>99</v>
      </c>
      <c r="C17" s="173" t="s">
        <v>100</v>
      </c>
      <c r="D17" s="174" t="s">
        <v>87</v>
      </c>
      <c r="E17" s="175">
        <v>171.8875</v>
      </c>
      <c r="F17" s="175">
        <v>0</v>
      </c>
      <c r="G17" s="176">
        <f>E17*F17</f>
        <v>0</v>
      </c>
      <c r="O17" s="170">
        <v>2</v>
      </c>
      <c r="AA17" s="146">
        <v>1</v>
      </c>
      <c r="AB17" s="146">
        <v>0</v>
      </c>
      <c r="AC17" s="146">
        <v>0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0">
        <v>1</v>
      </c>
      <c r="CB17" s="170">
        <v>0</v>
      </c>
      <c r="CZ17" s="146">
        <v>0.01486</v>
      </c>
    </row>
    <row r="18" spans="1:15" ht="12.75">
      <c r="A18" s="177"/>
      <c r="B18" s="179"/>
      <c r="C18" s="223" t="s">
        <v>101</v>
      </c>
      <c r="D18" s="224"/>
      <c r="E18" s="180">
        <v>87.475</v>
      </c>
      <c r="F18" s="181"/>
      <c r="G18" s="182"/>
      <c r="M18" s="178" t="s">
        <v>101</v>
      </c>
      <c r="O18" s="170"/>
    </row>
    <row r="19" spans="1:15" ht="12.75">
      <c r="A19" s="177"/>
      <c r="B19" s="179"/>
      <c r="C19" s="223" t="s">
        <v>102</v>
      </c>
      <c r="D19" s="224"/>
      <c r="E19" s="180">
        <v>-14.5375</v>
      </c>
      <c r="F19" s="181"/>
      <c r="G19" s="182"/>
      <c r="M19" s="178" t="s">
        <v>102</v>
      </c>
      <c r="O19" s="170"/>
    </row>
    <row r="20" spans="1:15" ht="12.75">
      <c r="A20" s="177"/>
      <c r="B20" s="179"/>
      <c r="C20" s="223" t="s">
        <v>103</v>
      </c>
      <c r="D20" s="224"/>
      <c r="E20" s="180">
        <v>113.15</v>
      </c>
      <c r="F20" s="181"/>
      <c r="G20" s="182"/>
      <c r="M20" s="178" t="s">
        <v>103</v>
      </c>
      <c r="O20" s="170"/>
    </row>
    <row r="21" spans="1:15" ht="12.75">
      <c r="A21" s="177"/>
      <c r="B21" s="179"/>
      <c r="C21" s="223" t="s">
        <v>104</v>
      </c>
      <c r="D21" s="224"/>
      <c r="E21" s="180">
        <v>-14.2</v>
      </c>
      <c r="F21" s="181"/>
      <c r="G21" s="182"/>
      <c r="M21" s="178" t="s">
        <v>104</v>
      </c>
      <c r="O21" s="170"/>
    </row>
    <row r="22" spans="1:104" ht="20.25">
      <c r="A22" s="171">
        <v>5</v>
      </c>
      <c r="B22" s="172" t="s">
        <v>105</v>
      </c>
      <c r="C22" s="173" t="s">
        <v>106</v>
      </c>
      <c r="D22" s="174" t="s">
        <v>87</v>
      </c>
      <c r="E22" s="175">
        <v>9.61</v>
      </c>
      <c r="F22" s="175">
        <v>0</v>
      </c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0">
        <v>1</v>
      </c>
      <c r="CB22" s="170">
        <v>1</v>
      </c>
      <c r="CZ22" s="146">
        <v>0.01443</v>
      </c>
    </row>
    <row r="23" spans="1:15" ht="12.75">
      <c r="A23" s="177"/>
      <c r="B23" s="179"/>
      <c r="C23" s="223" t="s">
        <v>107</v>
      </c>
      <c r="D23" s="224"/>
      <c r="E23" s="180">
        <v>1.47</v>
      </c>
      <c r="F23" s="181"/>
      <c r="G23" s="182"/>
      <c r="M23" s="178" t="s">
        <v>107</v>
      </c>
      <c r="O23" s="170"/>
    </row>
    <row r="24" spans="1:15" ht="12.75">
      <c r="A24" s="177"/>
      <c r="B24" s="179"/>
      <c r="C24" s="223" t="s">
        <v>108</v>
      </c>
      <c r="D24" s="224"/>
      <c r="E24" s="180">
        <v>2.82</v>
      </c>
      <c r="F24" s="181"/>
      <c r="G24" s="182"/>
      <c r="M24" s="178" t="s">
        <v>108</v>
      </c>
      <c r="O24" s="170"/>
    </row>
    <row r="25" spans="1:15" ht="12.75">
      <c r="A25" s="177"/>
      <c r="B25" s="179"/>
      <c r="C25" s="223" t="s">
        <v>109</v>
      </c>
      <c r="D25" s="224"/>
      <c r="E25" s="180">
        <v>5.32</v>
      </c>
      <c r="F25" s="181"/>
      <c r="G25" s="182"/>
      <c r="M25" s="178" t="s">
        <v>109</v>
      </c>
      <c r="O25" s="170"/>
    </row>
    <row r="26" spans="1:104" ht="12.75">
      <c r="A26" s="171">
        <v>6</v>
      </c>
      <c r="B26" s="172" t="s">
        <v>110</v>
      </c>
      <c r="C26" s="173" t="s">
        <v>111</v>
      </c>
      <c r="D26" s="174" t="s">
        <v>87</v>
      </c>
      <c r="E26" s="175">
        <v>2.39</v>
      </c>
      <c r="F26" s="175">
        <v>0</v>
      </c>
      <c r="G26" s="176">
        <f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0">
        <v>1</v>
      </c>
      <c r="CB26" s="170">
        <v>1</v>
      </c>
      <c r="CZ26" s="146">
        <v>0.00579</v>
      </c>
    </row>
    <row r="27" spans="1:15" ht="12.75">
      <c r="A27" s="177"/>
      <c r="B27" s="179"/>
      <c r="C27" s="223" t="s">
        <v>112</v>
      </c>
      <c r="D27" s="224"/>
      <c r="E27" s="180">
        <v>0.45</v>
      </c>
      <c r="F27" s="181"/>
      <c r="G27" s="182"/>
      <c r="M27" s="178" t="s">
        <v>112</v>
      </c>
      <c r="O27" s="170"/>
    </row>
    <row r="28" spans="1:15" ht="12.75">
      <c r="A28" s="177"/>
      <c r="B28" s="179"/>
      <c r="C28" s="223" t="s">
        <v>113</v>
      </c>
      <c r="D28" s="224"/>
      <c r="E28" s="180">
        <v>1.94</v>
      </c>
      <c r="F28" s="181"/>
      <c r="G28" s="182"/>
      <c r="M28" s="178" t="s">
        <v>113</v>
      </c>
      <c r="O28" s="170"/>
    </row>
    <row r="29" spans="1:104" ht="12.75">
      <c r="A29" s="171">
        <v>7</v>
      </c>
      <c r="B29" s="172" t="s">
        <v>114</v>
      </c>
      <c r="C29" s="173" t="s">
        <v>115</v>
      </c>
      <c r="D29" s="174" t="s">
        <v>87</v>
      </c>
      <c r="E29" s="175">
        <v>23.45</v>
      </c>
      <c r="F29" s="175">
        <v>0</v>
      </c>
      <c r="G29" s="176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0">
        <v>1</v>
      </c>
      <c r="CB29" s="170">
        <v>1</v>
      </c>
      <c r="CZ29" s="146">
        <v>0.00072</v>
      </c>
    </row>
    <row r="30" spans="1:15" ht="12.75">
      <c r="A30" s="177"/>
      <c r="B30" s="179"/>
      <c r="C30" s="223" t="s">
        <v>116</v>
      </c>
      <c r="D30" s="224"/>
      <c r="E30" s="180">
        <v>15.8</v>
      </c>
      <c r="F30" s="181"/>
      <c r="G30" s="182"/>
      <c r="M30" s="178" t="s">
        <v>116</v>
      </c>
      <c r="O30" s="170"/>
    </row>
    <row r="31" spans="1:15" ht="12.75">
      <c r="A31" s="177"/>
      <c r="B31" s="179"/>
      <c r="C31" s="223" t="s">
        <v>117</v>
      </c>
      <c r="D31" s="224"/>
      <c r="E31" s="180">
        <v>7.65</v>
      </c>
      <c r="F31" s="181"/>
      <c r="G31" s="182"/>
      <c r="M31" s="178" t="s">
        <v>117</v>
      </c>
      <c r="O31" s="170"/>
    </row>
    <row r="32" spans="1:104" ht="12.75">
      <c r="A32" s="171">
        <v>8</v>
      </c>
      <c r="B32" s="172" t="s">
        <v>118</v>
      </c>
      <c r="C32" s="173" t="s">
        <v>119</v>
      </c>
      <c r="D32" s="174" t="s">
        <v>87</v>
      </c>
      <c r="E32" s="175">
        <v>9.48</v>
      </c>
      <c r="F32" s="175">
        <v>0</v>
      </c>
      <c r="G32" s="176">
        <f>E32*F32</f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0">
        <v>1</v>
      </c>
      <c r="CB32" s="170">
        <v>1</v>
      </c>
      <c r="CZ32" s="146">
        <v>0.05723</v>
      </c>
    </row>
    <row r="33" spans="1:15" ht="12.75">
      <c r="A33" s="177"/>
      <c r="B33" s="179"/>
      <c r="C33" s="223" t="s">
        <v>120</v>
      </c>
      <c r="D33" s="224"/>
      <c r="E33" s="180">
        <v>2.15</v>
      </c>
      <c r="F33" s="181"/>
      <c r="G33" s="182"/>
      <c r="M33" s="178" t="s">
        <v>120</v>
      </c>
      <c r="O33" s="170"/>
    </row>
    <row r="34" spans="1:15" ht="12.75">
      <c r="A34" s="177"/>
      <c r="B34" s="179"/>
      <c r="C34" s="223" t="s">
        <v>121</v>
      </c>
      <c r="D34" s="224"/>
      <c r="E34" s="180">
        <v>1.49</v>
      </c>
      <c r="F34" s="181"/>
      <c r="G34" s="182"/>
      <c r="M34" s="178" t="s">
        <v>121</v>
      </c>
      <c r="O34" s="170"/>
    </row>
    <row r="35" spans="1:15" ht="12.75">
      <c r="A35" s="177"/>
      <c r="B35" s="179"/>
      <c r="C35" s="223" t="s">
        <v>122</v>
      </c>
      <c r="D35" s="224"/>
      <c r="E35" s="180">
        <v>3.1</v>
      </c>
      <c r="F35" s="181"/>
      <c r="G35" s="182"/>
      <c r="M35" s="178" t="s">
        <v>122</v>
      </c>
      <c r="O35" s="170"/>
    </row>
    <row r="36" spans="1:15" ht="12.75">
      <c r="A36" s="177"/>
      <c r="B36" s="179"/>
      <c r="C36" s="223" t="s">
        <v>123</v>
      </c>
      <c r="D36" s="224"/>
      <c r="E36" s="180">
        <v>2.74</v>
      </c>
      <c r="F36" s="181"/>
      <c r="G36" s="182"/>
      <c r="M36" s="178" t="s">
        <v>123</v>
      </c>
      <c r="O36" s="170"/>
    </row>
    <row r="37" spans="1:104" ht="12.75">
      <c r="A37" s="171">
        <v>9</v>
      </c>
      <c r="B37" s="172" t="s">
        <v>124</v>
      </c>
      <c r="C37" s="173" t="s">
        <v>125</v>
      </c>
      <c r="D37" s="174" t="s">
        <v>87</v>
      </c>
      <c r="E37" s="175">
        <v>6.32</v>
      </c>
      <c r="F37" s="175">
        <v>0</v>
      </c>
      <c r="G37" s="176">
        <f>E37*F37</f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0">
        <v>1</v>
      </c>
      <c r="CB37" s="170">
        <v>1</v>
      </c>
      <c r="CZ37" s="146">
        <v>0.03811</v>
      </c>
    </row>
    <row r="38" spans="1:15" ht="12.75">
      <c r="A38" s="177"/>
      <c r="B38" s="179"/>
      <c r="C38" s="223" t="s">
        <v>126</v>
      </c>
      <c r="D38" s="224"/>
      <c r="E38" s="180">
        <v>6</v>
      </c>
      <c r="F38" s="181"/>
      <c r="G38" s="182"/>
      <c r="M38" s="178" t="s">
        <v>126</v>
      </c>
      <c r="O38" s="170"/>
    </row>
    <row r="39" spans="1:15" ht="12.75">
      <c r="A39" s="177"/>
      <c r="B39" s="179"/>
      <c r="C39" s="223" t="s">
        <v>127</v>
      </c>
      <c r="D39" s="224"/>
      <c r="E39" s="180">
        <v>0.32</v>
      </c>
      <c r="F39" s="181"/>
      <c r="G39" s="182"/>
      <c r="M39" s="178" t="s">
        <v>127</v>
      </c>
      <c r="O39" s="170"/>
    </row>
    <row r="40" spans="1:104" ht="12.75">
      <c r="A40" s="171">
        <v>10</v>
      </c>
      <c r="B40" s="172" t="s">
        <v>128</v>
      </c>
      <c r="C40" s="173" t="s">
        <v>129</v>
      </c>
      <c r="D40" s="174" t="s">
        <v>87</v>
      </c>
      <c r="E40" s="175">
        <v>207.4</v>
      </c>
      <c r="F40" s="175">
        <v>0</v>
      </c>
      <c r="G40" s="176">
        <f>E40*F40</f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0">
        <v>1</v>
      </c>
      <c r="CB40" s="170">
        <v>1</v>
      </c>
      <c r="CZ40" s="146">
        <v>2E-05</v>
      </c>
    </row>
    <row r="41" spans="1:15" ht="12.75">
      <c r="A41" s="177"/>
      <c r="B41" s="179"/>
      <c r="C41" s="223" t="s">
        <v>130</v>
      </c>
      <c r="D41" s="224"/>
      <c r="E41" s="180">
        <v>207.4</v>
      </c>
      <c r="F41" s="181"/>
      <c r="G41" s="182"/>
      <c r="M41" s="178" t="s">
        <v>130</v>
      </c>
      <c r="O41" s="170"/>
    </row>
    <row r="42" spans="1:57" ht="12.75">
      <c r="A42" s="183"/>
      <c r="B42" s="184" t="s">
        <v>74</v>
      </c>
      <c r="C42" s="185" t="str">
        <f>CONCATENATE(B7," ",C7)</f>
        <v>62 Úpravy povrchů vnější</v>
      </c>
      <c r="D42" s="186"/>
      <c r="E42" s="187"/>
      <c r="F42" s="188"/>
      <c r="G42" s="189">
        <f>SUM(G7:G41)</f>
        <v>0</v>
      </c>
      <c r="O42" s="170">
        <v>4</v>
      </c>
      <c r="BA42" s="190">
        <f>SUM(BA7:BA41)</f>
        <v>0</v>
      </c>
      <c r="BB42" s="190">
        <f>SUM(BB7:BB41)</f>
        <v>0</v>
      </c>
      <c r="BC42" s="190">
        <f>SUM(BC7:BC41)</f>
        <v>0</v>
      </c>
      <c r="BD42" s="190">
        <f>SUM(BD7:BD41)</f>
        <v>0</v>
      </c>
      <c r="BE42" s="190">
        <f>SUM(BE7:BE41)</f>
        <v>0</v>
      </c>
    </row>
    <row r="43" spans="1:15" ht="12.75">
      <c r="A43" s="163" t="s">
        <v>72</v>
      </c>
      <c r="B43" s="164" t="s">
        <v>131</v>
      </c>
      <c r="C43" s="165" t="s">
        <v>132</v>
      </c>
      <c r="D43" s="166"/>
      <c r="E43" s="167"/>
      <c r="F43" s="167"/>
      <c r="G43" s="168"/>
      <c r="H43" s="169"/>
      <c r="I43" s="169"/>
      <c r="O43" s="170">
        <v>1</v>
      </c>
    </row>
    <row r="44" spans="1:104" ht="12.75">
      <c r="A44" s="171">
        <v>11</v>
      </c>
      <c r="B44" s="172" t="s">
        <v>133</v>
      </c>
      <c r="C44" s="173" t="s">
        <v>134</v>
      </c>
      <c r="D44" s="174" t="s">
        <v>87</v>
      </c>
      <c r="E44" s="175">
        <v>229.75</v>
      </c>
      <c r="F44" s="175">
        <v>0</v>
      </c>
      <c r="G44" s="176">
        <f>E44*F44</f>
        <v>0</v>
      </c>
      <c r="O44" s="170">
        <v>2</v>
      </c>
      <c r="AA44" s="146">
        <v>1</v>
      </c>
      <c r="AB44" s="146">
        <v>0</v>
      </c>
      <c r="AC44" s="146">
        <v>0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0">
        <v>1</v>
      </c>
      <c r="CB44" s="170">
        <v>0</v>
      </c>
      <c r="CZ44" s="146">
        <v>0.02426</v>
      </c>
    </row>
    <row r="45" spans="1:15" ht="12.75">
      <c r="A45" s="177"/>
      <c r="B45" s="179"/>
      <c r="C45" s="223" t="s">
        <v>135</v>
      </c>
      <c r="D45" s="224"/>
      <c r="E45" s="180">
        <v>229.75</v>
      </c>
      <c r="F45" s="181"/>
      <c r="G45" s="182"/>
      <c r="M45" s="178" t="s">
        <v>135</v>
      </c>
      <c r="O45" s="170"/>
    </row>
    <row r="46" spans="1:104" ht="12.75">
      <c r="A46" s="171">
        <v>12</v>
      </c>
      <c r="B46" s="172" t="s">
        <v>136</v>
      </c>
      <c r="C46" s="173" t="s">
        <v>137</v>
      </c>
      <c r="D46" s="174" t="s">
        <v>87</v>
      </c>
      <c r="E46" s="175">
        <v>229.75</v>
      </c>
      <c r="F46" s="175">
        <v>0</v>
      </c>
      <c r="G46" s="176">
        <f>E46*F46</f>
        <v>0</v>
      </c>
      <c r="O46" s="170">
        <v>2</v>
      </c>
      <c r="AA46" s="146">
        <v>1</v>
      </c>
      <c r="AB46" s="146">
        <v>1</v>
      </c>
      <c r="AC46" s="146">
        <v>1</v>
      </c>
      <c r="AZ46" s="146">
        <v>1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0">
        <v>1</v>
      </c>
      <c r="CB46" s="170">
        <v>1</v>
      </c>
      <c r="CZ46" s="146">
        <v>0.00109</v>
      </c>
    </row>
    <row r="47" spans="1:15" ht="12.75">
      <c r="A47" s="177"/>
      <c r="B47" s="179"/>
      <c r="C47" s="223" t="s">
        <v>138</v>
      </c>
      <c r="D47" s="224"/>
      <c r="E47" s="180">
        <v>229.75</v>
      </c>
      <c r="F47" s="181"/>
      <c r="G47" s="182"/>
      <c r="M47" s="178" t="s">
        <v>138</v>
      </c>
      <c r="O47" s="170"/>
    </row>
    <row r="48" spans="1:104" ht="12.75">
      <c r="A48" s="171">
        <v>13</v>
      </c>
      <c r="B48" s="172" t="s">
        <v>139</v>
      </c>
      <c r="C48" s="173" t="s">
        <v>140</v>
      </c>
      <c r="D48" s="174" t="s">
        <v>87</v>
      </c>
      <c r="E48" s="175">
        <v>229.75</v>
      </c>
      <c r="F48" s="175">
        <v>0</v>
      </c>
      <c r="G48" s="176">
        <f>E48*F48</f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0">
        <v>1</v>
      </c>
      <c r="CB48" s="170">
        <v>1</v>
      </c>
      <c r="CZ48" s="146">
        <v>0</v>
      </c>
    </row>
    <row r="49" spans="1:15" ht="12.75">
      <c r="A49" s="177"/>
      <c r="B49" s="179"/>
      <c r="C49" s="223" t="s">
        <v>138</v>
      </c>
      <c r="D49" s="224"/>
      <c r="E49" s="180">
        <v>229.75</v>
      </c>
      <c r="F49" s="181"/>
      <c r="G49" s="182"/>
      <c r="M49" s="178" t="s">
        <v>138</v>
      </c>
      <c r="O49" s="170"/>
    </row>
    <row r="50" spans="1:104" ht="12.75">
      <c r="A50" s="171">
        <v>14</v>
      </c>
      <c r="B50" s="172" t="s">
        <v>141</v>
      </c>
      <c r="C50" s="173" t="s">
        <v>142</v>
      </c>
      <c r="D50" s="174" t="s">
        <v>87</v>
      </c>
      <c r="E50" s="175">
        <v>229.75</v>
      </c>
      <c r="F50" s="175">
        <v>0</v>
      </c>
      <c r="G50" s="176">
        <f>E50*F50</f>
        <v>0</v>
      </c>
      <c r="O50" s="170">
        <v>2</v>
      </c>
      <c r="AA50" s="146">
        <v>1</v>
      </c>
      <c r="AB50" s="146">
        <v>1</v>
      </c>
      <c r="AC50" s="146">
        <v>1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0">
        <v>1</v>
      </c>
      <c r="CB50" s="170">
        <v>1</v>
      </c>
      <c r="CZ50" s="146">
        <v>0</v>
      </c>
    </row>
    <row r="51" spans="1:15" ht="12.75">
      <c r="A51" s="177"/>
      <c r="B51" s="179"/>
      <c r="C51" s="223" t="s">
        <v>138</v>
      </c>
      <c r="D51" s="224"/>
      <c r="E51" s="180">
        <v>229.75</v>
      </c>
      <c r="F51" s="181"/>
      <c r="G51" s="182"/>
      <c r="M51" s="178" t="s">
        <v>138</v>
      </c>
      <c r="O51" s="170"/>
    </row>
    <row r="52" spans="1:104" ht="12.75">
      <c r="A52" s="171">
        <v>15</v>
      </c>
      <c r="B52" s="172" t="s">
        <v>143</v>
      </c>
      <c r="C52" s="173" t="s">
        <v>144</v>
      </c>
      <c r="D52" s="174" t="s">
        <v>87</v>
      </c>
      <c r="E52" s="175">
        <v>229.75</v>
      </c>
      <c r="F52" s="175">
        <v>0</v>
      </c>
      <c r="G52" s="176">
        <f>E52*F52</f>
        <v>0</v>
      </c>
      <c r="O52" s="170">
        <v>2</v>
      </c>
      <c r="AA52" s="146">
        <v>1</v>
      </c>
      <c r="AB52" s="146">
        <v>1</v>
      </c>
      <c r="AC52" s="146">
        <v>1</v>
      </c>
      <c r="AZ52" s="146">
        <v>1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0">
        <v>1</v>
      </c>
      <c r="CB52" s="170">
        <v>1</v>
      </c>
      <c r="CZ52" s="146">
        <v>0</v>
      </c>
    </row>
    <row r="53" spans="1:15" ht="12.75">
      <c r="A53" s="177"/>
      <c r="B53" s="179"/>
      <c r="C53" s="223" t="s">
        <v>138</v>
      </c>
      <c r="D53" s="224"/>
      <c r="E53" s="180">
        <v>229.75</v>
      </c>
      <c r="F53" s="181"/>
      <c r="G53" s="182"/>
      <c r="M53" s="178" t="s">
        <v>138</v>
      </c>
      <c r="O53" s="170"/>
    </row>
    <row r="54" spans="1:104" ht="12.75">
      <c r="A54" s="171">
        <v>16</v>
      </c>
      <c r="B54" s="172" t="s">
        <v>145</v>
      </c>
      <c r="C54" s="173" t="s">
        <v>146</v>
      </c>
      <c r="D54" s="174" t="s">
        <v>87</v>
      </c>
      <c r="E54" s="175">
        <v>229.75</v>
      </c>
      <c r="F54" s="175">
        <v>0</v>
      </c>
      <c r="G54" s="176">
        <f>E54*F54</f>
        <v>0</v>
      </c>
      <c r="O54" s="170">
        <v>2</v>
      </c>
      <c r="AA54" s="146">
        <v>1</v>
      </c>
      <c r="AB54" s="146">
        <v>1</v>
      </c>
      <c r="AC54" s="146">
        <v>1</v>
      </c>
      <c r="AZ54" s="146">
        <v>1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0">
        <v>1</v>
      </c>
      <c r="CB54" s="170">
        <v>1</v>
      </c>
      <c r="CZ54" s="146">
        <v>0</v>
      </c>
    </row>
    <row r="55" spans="1:15" ht="12.75">
      <c r="A55" s="177"/>
      <c r="B55" s="179"/>
      <c r="C55" s="223" t="s">
        <v>138</v>
      </c>
      <c r="D55" s="224"/>
      <c r="E55" s="180">
        <v>229.75</v>
      </c>
      <c r="F55" s="181"/>
      <c r="G55" s="182"/>
      <c r="M55" s="178" t="s">
        <v>138</v>
      </c>
      <c r="O55" s="170"/>
    </row>
    <row r="56" spans="1:104" ht="12.75">
      <c r="A56" s="171">
        <v>17</v>
      </c>
      <c r="B56" s="172" t="s">
        <v>147</v>
      </c>
      <c r="C56" s="173" t="s">
        <v>148</v>
      </c>
      <c r="D56" s="174" t="s">
        <v>87</v>
      </c>
      <c r="E56" s="175">
        <v>229.75</v>
      </c>
      <c r="F56" s="175">
        <v>0</v>
      </c>
      <c r="G56" s="176">
        <f>E56*F56</f>
        <v>0</v>
      </c>
      <c r="O56" s="170">
        <v>2</v>
      </c>
      <c r="AA56" s="146">
        <v>3</v>
      </c>
      <c r="AB56" s="146">
        <v>1</v>
      </c>
      <c r="AC56" s="146">
        <v>709213382</v>
      </c>
      <c r="AZ56" s="146">
        <v>1</v>
      </c>
      <c r="BA56" s="146">
        <f>IF(AZ56=1,G56,0)</f>
        <v>0</v>
      </c>
      <c r="BB56" s="146">
        <f>IF(AZ56=2,G56,0)</f>
        <v>0</v>
      </c>
      <c r="BC56" s="146">
        <f>IF(AZ56=3,G56,0)</f>
        <v>0</v>
      </c>
      <c r="BD56" s="146">
        <f>IF(AZ56=4,G56,0)</f>
        <v>0</v>
      </c>
      <c r="BE56" s="146">
        <f>IF(AZ56=5,G56,0)</f>
        <v>0</v>
      </c>
      <c r="CA56" s="170">
        <v>3</v>
      </c>
      <c r="CB56" s="170">
        <v>1</v>
      </c>
      <c r="CZ56" s="146">
        <v>8E-05</v>
      </c>
    </row>
    <row r="57" spans="1:15" ht="12.75">
      <c r="A57" s="177"/>
      <c r="B57" s="179"/>
      <c r="C57" s="223" t="s">
        <v>138</v>
      </c>
      <c r="D57" s="224"/>
      <c r="E57" s="180">
        <v>229.75</v>
      </c>
      <c r="F57" s="181"/>
      <c r="G57" s="182"/>
      <c r="M57" s="178" t="s">
        <v>138</v>
      </c>
      <c r="O57" s="170"/>
    </row>
    <row r="58" spans="1:57" ht="12.75">
      <c r="A58" s="183"/>
      <c r="B58" s="184" t="s">
        <v>74</v>
      </c>
      <c r="C58" s="185" t="str">
        <f>CONCATENATE(B43," ",C43)</f>
        <v>94 Lešení a stavební výtahy</v>
      </c>
      <c r="D58" s="186"/>
      <c r="E58" s="187"/>
      <c r="F58" s="188"/>
      <c r="G58" s="189">
        <f>SUM(G43:G57)</f>
        <v>0</v>
      </c>
      <c r="O58" s="170">
        <v>4</v>
      </c>
      <c r="BA58" s="190">
        <f>SUM(BA43:BA57)</f>
        <v>0</v>
      </c>
      <c r="BB58" s="190">
        <f>SUM(BB43:BB57)</f>
        <v>0</v>
      </c>
      <c r="BC58" s="190">
        <f>SUM(BC43:BC57)</f>
        <v>0</v>
      </c>
      <c r="BD58" s="190">
        <f>SUM(BD43:BD57)</f>
        <v>0</v>
      </c>
      <c r="BE58" s="190">
        <f>SUM(BE43:BE57)</f>
        <v>0</v>
      </c>
    </row>
    <row r="59" spans="1:15" ht="12.75">
      <c r="A59" s="163" t="s">
        <v>72</v>
      </c>
      <c r="B59" s="164" t="s">
        <v>149</v>
      </c>
      <c r="C59" s="165" t="s">
        <v>150</v>
      </c>
      <c r="D59" s="166"/>
      <c r="E59" s="167"/>
      <c r="F59" s="167"/>
      <c r="G59" s="168"/>
      <c r="H59" s="169"/>
      <c r="I59" s="169"/>
      <c r="O59" s="170">
        <v>1</v>
      </c>
    </row>
    <row r="60" spans="1:104" ht="20.25">
      <c r="A60" s="171">
        <v>18</v>
      </c>
      <c r="B60" s="172" t="s">
        <v>151</v>
      </c>
      <c r="C60" s="173" t="s">
        <v>152</v>
      </c>
      <c r="D60" s="174" t="s">
        <v>87</v>
      </c>
      <c r="E60" s="175">
        <v>6.32</v>
      </c>
      <c r="F60" s="175">
        <v>0</v>
      </c>
      <c r="G60" s="176">
        <f>E60*F60</f>
        <v>0</v>
      </c>
      <c r="O60" s="170">
        <v>2</v>
      </c>
      <c r="AA60" s="146">
        <v>1</v>
      </c>
      <c r="AB60" s="146">
        <v>1</v>
      </c>
      <c r="AC60" s="146">
        <v>1</v>
      </c>
      <c r="AZ60" s="146">
        <v>1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0">
        <v>1</v>
      </c>
      <c r="CB60" s="170">
        <v>1</v>
      </c>
      <c r="CZ60" s="146">
        <v>0</v>
      </c>
    </row>
    <row r="61" spans="1:15" ht="12.75">
      <c r="A61" s="177"/>
      <c r="B61" s="179"/>
      <c r="C61" s="223" t="s">
        <v>126</v>
      </c>
      <c r="D61" s="224"/>
      <c r="E61" s="180">
        <v>6</v>
      </c>
      <c r="F61" s="181"/>
      <c r="G61" s="182"/>
      <c r="M61" s="178" t="s">
        <v>126</v>
      </c>
      <c r="O61" s="170"/>
    </row>
    <row r="62" spans="1:15" ht="12.75">
      <c r="A62" s="177"/>
      <c r="B62" s="179"/>
      <c r="C62" s="223" t="s">
        <v>127</v>
      </c>
      <c r="D62" s="224"/>
      <c r="E62" s="180">
        <v>0.32</v>
      </c>
      <c r="F62" s="181"/>
      <c r="G62" s="182"/>
      <c r="M62" s="178" t="s">
        <v>127</v>
      </c>
      <c r="O62" s="170"/>
    </row>
    <row r="63" spans="1:104" ht="20.25">
      <c r="A63" s="171">
        <v>19</v>
      </c>
      <c r="B63" s="172" t="s">
        <v>153</v>
      </c>
      <c r="C63" s="173" t="s">
        <v>154</v>
      </c>
      <c r="D63" s="174" t="s">
        <v>87</v>
      </c>
      <c r="E63" s="175">
        <v>9.48</v>
      </c>
      <c r="F63" s="175">
        <v>0</v>
      </c>
      <c r="G63" s="176">
        <f>E63*F63</f>
        <v>0</v>
      </c>
      <c r="O63" s="170">
        <v>2</v>
      </c>
      <c r="AA63" s="146">
        <v>1</v>
      </c>
      <c r="AB63" s="146">
        <v>1</v>
      </c>
      <c r="AC63" s="146">
        <v>1</v>
      </c>
      <c r="AZ63" s="146">
        <v>1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0">
        <v>1</v>
      </c>
      <c r="CB63" s="170">
        <v>1</v>
      </c>
      <c r="CZ63" s="146">
        <v>0</v>
      </c>
    </row>
    <row r="64" spans="1:15" ht="12.75">
      <c r="A64" s="177"/>
      <c r="B64" s="179"/>
      <c r="C64" s="223" t="s">
        <v>120</v>
      </c>
      <c r="D64" s="224"/>
      <c r="E64" s="180">
        <v>2.15</v>
      </c>
      <c r="F64" s="181"/>
      <c r="G64" s="182"/>
      <c r="M64" s="178" t="s">
        <v>120</v>
      </c>
      <c r="O64" s="170"/>
    </row>
    <row r="65" spans="1:15" ht="12.75">
      <c r="A65" s="177"/>
      <c r="B65" s="179"/>
      <c r="C65" s="223" t="s">
        <v>121</v>
      </c>
      <c r="D65" s="224"/>
      <c r="E65" s="180">
        <v>1.49</v>
      </c>
      <c r="F65" s="181"/>
      <c r="G65" s="182"/>
      <c r="M65" s="178" t="s">
        <v>121</v>
      </c>
      <c r="O65" s="170"/>
    </row>
    <row r="66" spans="1:15" ht="12.75">
      <c r="A66" s="177"/>
      <c r="B66" s="179"/>
      <c r="C66" s="223" t="s">
        <v>122</v>
      </c>
      <c r="D66" s="224"/>
      <c r="E66" s="180">
        <v>3.1</v>
      </c>
      <c r="F66" s="181"/>
      <c r="G66" s="182"/>
      <c r="M66" s="178" t="s">
        <v>122</v>
      </c>
      <c r="O66" s="170"/>
    </row>
    <row r="67" spans="1:15" ht="12.75">
      <c r="A67" s="177"/>
      <c r="B67" s="179"/>
      <c r="C67" s="223" t="s">
        <v>123</v>
      </c>
      <c r="D67" s="224"/>
      <c r="E67" s="180">
        <v>2.74</v>
      </c>
      <c r="F67" s="181"/>
      <c r="G67" s="182"/>
      <c r="M67" s="178" t="s">
        <v>123</v>
      </c>
      <c r="O67" s="170"/>
    </row>
    <row r="68" spans="1:57" ht="12.75">
      <c r="A68" s="183"/>
      <c r="B68" s="184" t="s">
        <v>74</v>
      </c>
      <c r="C68" s="185" t="str">
        <f>CONCATENATE(B59," ",C59)</f>
        <v>97 Prorážení otvorů</v>
      </c>
      <c r="D68" s="186"/>
      <c r="E68" s="187"/>
      <c r="F68" s="188"/>
      <c r="G68" s="189">
        <f>SUM(G59:G67)</f>
        <v>0</v>
      </c>
      <c r="O68" s="170">
        <v>4</v>
      </c>
      <c r="BA68" s="190">
        <f>SUM(BA59:BA67)</f>
        <v>0</v>
      </c>
      <c r="BB68" s="190">
        <f>SUM(BB59:BB67)</f>
        <v>0</v>
      </c>
      <c r="BC68" s="190">
        <f>SUM(BC59:BC67)</f>
        <v>0</v>
      </c>
      <c r="BD68" s="190">
        <f>SUM(BD59:BD67)</f>
        <v>0</v>
      </c>
      <c r="BE68" s="190">
        <f>SUM(BE59:BE67)</f>
        <v>0</v>
      </c>
    </row>
    <row r="69" spans="1:15" ht="12.75">
      <c r="A69" s="163" t="s">
        <v>72</v>
      </c>
      <c r="B69" s="164" t="s">
        <v>155</v>
      </c>
      <c r="C69" s="165" t="s">
        <v>156</v>
      </c>
      <c r="D69" s="166"/>
      <c r="E69" s="167"/>
      <c r="F69" s="167"/>
      <c r="G69" s="168"/>
      <c r="H69" s="169"/>
      <c r="I69" s="169"/>
      <c r="O69" s="170">
        <v>1</v>
      </c>
    </row>
    <row r="70" spans="1:104" ht="12.75">
      <c r="A70" s="171">
        <v>20</v>
      </c>
      <c r="B70" s="172" t="s">
        <v>157</v>
      </c>
      <c r="C70" s="173" t="s">
        <v>158</v>
      </c>
      <c r="D70" s="174" t="s">
        <v>159</v>
      </c>
      <c r="E70" s="175">
        <v>9.36545025</v>
      </c>
      <c r="F70" s="175">
        <v>0</v>
      </c>
      <c r="G70" s="176">
        <f>E70*F70</f>
        <v>0</v>
      </c>
      <c r="O70" s="170">
        <v>2</v>
      </c>
      <c r="AA70" s="146">
        <v>7</v>
      </c>
      <c r="AB70" s="146">
        <v>1</v>
      </c>
      <c r="AC70" s="146">
        <v>2</v>
      </c>
      <c r="AZ70" s="146">
        <v>1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0">
        <v>7</v>
      </c>
      <c r="CB70" s="170">
        <v>1</v>
      </c>
      <c r="CZ70" s="146">
        <v>0</v>
      </c>
    </row>
    <row r="71" spans="1:57" ht="12.75">
      <c r="A71" s="183"/>
      <c r="B71" s="184" t="s">
        <v>74</v>
      </c>
      <c r="C71" s="185" t="str">
        <f>CONCATENATE(B69," ",C69)</f>
        <v>99 Staveništní přesun hmot</v>
      </c>
      <c r="D71" s="186"/>
      <c r="E71" s="187"/>
      <c r="F71" s="188"/>
      <c r="G71" s="189">
        <f>SUM(G69:G70)</f>
        <v>0</v>
      </c>
      <c r="O71" s="170">
        <v>4</v>
      </c>
      <c r="BA71" s="190">
        <f>SUM(BA69:BA70)</f>
        <v>0</v>
      </c>
      <c r="BB71" s="190">
        <f>SUM(BB69:BB70)</f>
        <v>0</v>
      </c>
      <c r="BC71" s="190">
        <f>SUM(BC69:BC70)</f>
        <v>0</v>
      </c>
      <c r="BD71" s="190">
        <f>SUM(BD69:BD70)</f>
        <v>0</v>
      </c>
      <c r="BE71" s="190">
        <f>SUM(BE69:BE70)</f>
        <v>0</v>
      </c>
    </row>
    <row r="72" spans="1:15" ht="12.75">
      <c r="A72" s="163" t="s">
        <v>72</v>
      </c>
      <c r="B72" s="164" t="s">
        <v>160</v>
      </c>
      <c r="C72" s="165" t="s">
        <v>161</v>
      </c>
      <c r="D72" s="166"/>
      <c r="E72" s="167"/>
      <c r="F72" s="167"/>
      <c r="G72" s="168"/>
      <c r="H72" s="169"/>
      <c r="I72" s="169"/>
      <c r="O72" s="170">
        <v>1</v>
      </c>
    </row>
    <row r="73" spans="1:104" ht="12.75">
      <c r="A73" s="171">
        <v>21</v>
      </c>
      <c r="B73" s="172" t="s">
        <v>162</v>
      </c>
      <c r="C73" s="173" t="s">
        <v>163</v>
      </c>
      <c r="D73" s="174" t="s">
        <v>95</v>
      </c>
      <c r="E73" s="175">
        <v>11.95</v>
      </c>
      <c r="F73" s="175">
        <v>0</v>
      </c>
      <c r="G73" s="176">
        <f>E73*F73</f>
        <v>0</v>
      </c>
      <c r="O73" s="170">
        <v>2</v>
      </c>
      <c r="AA73" s="146">
        <v>1</v>
      </c>
      <c r="AB73" s="146">
        <v>7</v>
      </c>
      <c r="AC73" s="146">
        <v>7</v>
      </c>
      <c r="AZ73" s="146">
        <v>2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0">
        <v>1</v>
      </c>
      <c r="CB73" s="170">
        <v>7</v>
      </c>
      <c r="CZ73" s="146">
        <v>0</v>
      </c>
    </row>
    <row r="74" spans="1:15" ht="12.75">
      <c r="A74" s="177"/>
      <c r="B74" s="179"/>
      <c r="C74" s="223" t="s">
        <v>164</v>
      </c>
      <c r="D74" s="224"/>
      <c r="E74" s="180">
        <v>11.95</v>
      </c>
      <c r="F74" s="181"/>
      <c r="G74" s="182"/>
      <c r="M74" s="178" t="s">
        <v>164</v>
      </c>
      <c r="O74" s="170"/>
    </row>
    <row r="75" spans="1:104" ht="12.75">
      <c r="A75" s="171">
        <v>22</v>
      </c>
      <c r="B75" s="172" t="s">
        <v>165</v>
      </c>
      <c r="C75" s="173" t="s">
        <v>166</v>
      </c>
      <c r="D75" s="174" t="s">
        <v>95</v>
      </c>
      <c r="E75" s="175">
        <v>22.5</v>
      </c>
      <c r="F75" s="175">
        <v>0</v>
      </c>
      <c r="G75" s="176">
        <f>E75*F75</f>
        <v>0</v>
      </c>
      <c r="O75" s="170">
        <v>2</v>
      </c>
      <c r="AA75" s="146">
        <v>1</v>
      </c>
      <c r="AB75" s="146">
        <v>7</v>
      </c>
      <c r="AC75" s="146">
        <v>7</v>
      </c>
      <c r="AZ75" s="146">
        <v>2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0">
        <v>1</v>
      </c>
      <c r="CB75" s="170">
        <v>7</v>
      </c>
      <c r="CZ75" s="146">
        <v>0</v>
      </c>
    </row>
    <row r="76" spans="1:15" ht="12.75">
      <c r="A76" s="177"/>
      <c r="B76" s="179"/>
      <c r="C76" s="223" t="s">
        <v>167</v>
      </c>
      <c r="D76" s="224"/>
      <c r="E76" s="180">
        <v>22.5</v>
      </c>
      <c r="F76" s="181"/>
      <c r="G76" s="182"/>
      <c r="M76" s="178" t="s">
        <v>167</v>
      </c>
      <c r="O76" s="170"/>
    </row>
    <row r="77" spans="1:104" ht="12.75">
      <c r="A77" s="171">
        <v>23</v>
      </c>
      <c r="B77" s="172" t="s">
        <v>168</v>
      </c>
      <c r="C77" s="173" t="s">
        <v>169</v>
      </c>
      <c r="D77" s="174" t="s">
        <v>95</v>
      </c>
      <c r="E77" s="175">
        <v>12</v>
      </c>
      <c r="F77" s="175">
        <v>0</v>
      </c>
      <c r="G77" s="176">
        <f>E77*F77</f>
        <v>0</v>
      </c>
      <c r="O77" s="170">
        <v>2</v>
      </c>
      <c r="AA77" s="146">
        <v>1</v>
      </c>
      <c r="AB77" s="146">
        <v>7</v>
      </c>
      <c r="AC77" s="146">
        <v>7</v>
      </c>
      <c r="AZ77" s="146">
        <v>2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0">
        <v>1</v>
      </c>
      <c r="CB77" s="170">
        <v>7</v>
      </c>
      <c r="CZ77" s="146">
        <v>0</v>
      </c>
    </row>
    <row r="78" spans="1:15" ht="12.75">
      <c r="A78" s="177"/>
      <c r="B78" s="179"/>
      <c r="C78" s="223" t="s">
        <v>170</v>
      </c>
      <c r="D78" s="224"/>
      <c r="E78" s="180">
        <v>12</v>
      </c>
      <c r="F78" s="181"/>
      <c r="G78" s="182"/>
      <c r="M78" s="178">
        <v>12</v>
      </c>
      <c r="O78" s="170"/>
    </row>
    <row r="79" spans="1:104" ht="12.75">
      <c r="A79" s="171">
        <v>24</v>
      </c>
      <c r="B79" s="172" t="s">
        <v>171</v>
      </c>
      <c r="C79" s="173" t="s">
        <v>172</v>
      </c>
      <c r="D79" s="174" t="s">
        <v>95</v>
      </c>
      <c r="E79" s="175">
        <v>11.95</v>
      </c>
      <c r="F79" s="175">
        <v>0</v>
      </c>
      <c r="G79" s="176">
        <f>E79*F79</f>
        <v>0</v>
      </c>
      <c r="O79" s="170">
        <v>2</v>
      </c>
      <c r="AA79" s="146">
        <v>1</v>
      </c>
      <c r="AB79" s="146">
        <v>7</v>
      </c>
      <c r="AC79" s="146">
        <v>7</v>
      </c>
      <c r="AZ79" s="146">
        <v>2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0">
        <v>1</v>
      </c>
      <c r="CB79" s="170">
        <v>7</v>
      </c>
      <c r="CZ79" s="146">
        <v>0.00341</v>
      </c>
    </row>
    <row r="80" spans="1:15" ht="12.75">
      <c r="A80" s="177"/>
      <c r="B80" s="179"/>
      <c r="C80" s="223" t="s">
        <v>173</v>
      </c>
      <c r="D80" s="224"/>
      <c r="E80" s="180">
        <v>11.95</v>
      </c>
      <c r="F80" s="181"/>
      <c r="G80" s="182"/>
      <c r="M80" s="178" t="s">
        <v>173</v>
      </c>
      <c r="O80" s="170"/>
    </row>
    <row r="81" spans="1:104" ht="12.75">
      <c r="A81" s="171">
        <v>25</v>
      </c>
      <c r="B81" s="172" t="s">
        <v>174</v>
      </c>
      <c r="C81" s="173" t="s">
        <v>175</v>
      </c>
      <c r="D81" s="174" t="s">
        <v>95</v>
      </c>
      <c r="E81" s="175">
        <v>22.5</v>
      </c>
      <c r="F81" s="175">
        <v>0</v>
      </c>
      <c r="G81" s="176">
        <f>E81*F81</f>
        <v>0</v>
      </c>
      <c r="O81" s="170">
        <v>2</v>
      </c>
      <c r="AA81" s="146">
        <v>1</v>
      </c>
      <c r="AB81" s="146">
        <v>7</v>
      </c>
      <c r="AC81" s="146">
        <v>7</v>
      </c>
      <c r="AZ81" s="146">
        <v>2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0">
        <v>1</v>
      </c>
      <c r="CB81" s="170">
        <v>7</v>
      </c>
      <c r="CZ81" s="146">
        <v>0.00428</v>
      </c>
    </row>
    <row r="82" spans="1:15" ht="12.75">
      <c r="A82" s="177"/>
      <c r="B82" s="179"/>
      <c r="C82" s="223" t="s">
        <v>176</v>
      </c>
      <c r="D82" s="224"/>
      <c r="E82" s="180">
        <v>22.5</v>
      </c>
      <c r="F82" s="181"/>
      <c r="G82" s="182"/>
      <c r="M82" s="178" t="s">
        <v>176</v>
      </c>
      <c r="O82" s="170"/>
    </row>
    <row r="83" spans="1:104" ht="12.75">
      <c r="A83" s="171">
        <v>26</v>
      </c>
      <c r="B83" s="172" t="s">
        <v>177</v>
      </c>
      <c r="C83" s="173" t="s">
        <v>178</v>
      </c>
      <c r="D83" s="174" t="s">
        <v>95</v>
      </c>
      <c r="E83" s="175">
        <v>12</v>
      </c>
      <c r="F83" s="175">
        <v>0</v>
      </c>
      <c r="G83" s="176">
        <f>E83*F83</f>
        <v>0</v>
      </c>
      <c r="O83" s="170">
        <v>2</v>
      </c>
      <c r="AA83" s="146">
        <v>1</v>
      </c>
      <c r="AB83" s="146">
        <v>7</v>
      </c>
      <c r="AC83" s="146">
        <v>7</v>
      </c>
      <c r="AZ83" s="146">
        <v>2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0">
        <v>1</v>
      </c>
      <c r="CB83" s="170">
        <v>7</v>
      </c>
      <c r="CZ83" s="146">
        <v>6E-05</v>
      </c>
    </row>
    <row r="84" spans="1:15" ht="12.75">
      <c r="A84" s="177"/>
      <c r="B84" s="179"/>
      <c r="C84" s="223" t="s">
        <v>179</v>
      </c>
      <c r="D84" s="224"/>
      <c r="E84" s="180">
        <v>12</v>
      </c>
      <c r="F84" s="181"/>
      <c r="G84" s="182"/>
      <c r="M84" s="178" t="s">
        <v>179</v>
      </c>
      <c r="O84" s="170"/>
    </row>
    <row r="85" spans="1:104" ht="12.75">
      <c r="A85" s="171">
        <v>27</v>
      </c>
      <c r="B85" s="172" t="s">
        <v>180</v>
      </c>
      <c r="C85" s="173" t="s">
        <v>181</v>
      </c>
      <c r="D85" s="174" t="s">
        <v>61</v>
      </c>
      <c r="E85" s="175"/>
      <c r="F85" s="175">
        <v>0</v>
      </c>
      <c r="G85" s="176">
        <f>E85*F85</f>
        <v>0</v>
      </c>
      <c r="O85" s="170">
        <v>2</v>
      </c>
      <c r="AA85" s="146">
        <v>7</v>
      </c>
      <c r="AB85" s="146">
        <v>1002</v>
      </c>
      <c r="AC85" s="146">
        <v>5</v>
      </c>
      <c r="AZ85" s="146">
        <v>2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0">
        <v>7</v>
      </c>
      <c r="CB85" s="170">
        <v>1002</v>
      </c>
      <c r="CZ85" s="146">
        <v>0</v>
      </c>
    </row>
    <row r="86" spans="1:57" ht="12.75">
      <c r="A86" s="183"/>
      <c r="B86" s="184" t="s">
        <v>74</v>
      </c>
      <c r="C86" s="185" t="str">
        <f>CONCATENATE(B72," ",C72)</f>
        <v>764 Konstrukce klempířské</v>
      </c>
      <c r="D86" s="186"/>
      <c r="E86" s="187"/>
      <c r="F86" s="188"/>
      <c r="G86" s="189">
        <f>SUM(G72:G85)</f>
        <v>0</v>
      </c>
      <c r="O86" s="170">
        <v>4</v>
      </c>
      <c r="BA86" s="190">
        <f>SUM(BA72:BA85)</f>
        <v>0</v>
      </c>
      <c r="BB86" s="190">
        <f>SUM(BB72:BB85)</f>
        <v>0</v>
      </c>
      <c r="BC86" s="190">
        <f>SUM(BC72:BC85)</f>
        <v>0</v>
      </c>
      <c r="BD86" s="190">
        <f>SUM(BD72:BD85)</f>
        <v>0</v>
      </c>
      <c r="BE86" s="190">
        <f>SUM(BE72:BE85)</f>
        <v>0</v>
      </c>
    </row>
    <row r="87" spans="1:15" ht="12.75">
      <c r="A87" s="163" t="s">
        <v>72</v>
      </c>
      <c r="B87" s="164" t="s">
        <v>182</v>
      </c>
      <c r="C87" s="165" t="s">
        <v>183</v>
      </c>
      <c r="D87" s="166"/>
      <c r="E87" s="167"/>
      <c r="F87" s="167"/>
      <c r="G87" s="168"/>
      <c r="H87" s="169"/>
      <c r="I87" s="169"/>
      <c r="O87" s="170">
        <v>1</v>
      </c>
    </row>
    <row r="88" spans="1:104" ht="12.75">
      <c r="A88" s="171">
        <v>28</v>
      </c>
      <c r="B88" s="172" t="s">
        <v>184</v>
      </c>
      <c r="C88" s="173" t="s">
        <v>185</v>
      </c>
      <c r="D88" s="174" t="s">
        <v>159</v>
      </c>
      <c r="E88" s="175">
        <v>0.7283225</v>
      </c>
      <c r="F88" s="175">
        <v>0</v>
      </c>
      <c r="G88" s="176">
        <f>E88*F88</f>
        <v>0</v>
      </c>
      <c r="O88" s="170">
        <v>2</v>
      </c>
      <c r="AA88" s="146">
        <v>8</v>
      </c>
      <c r="AB88" s="146">
        <v>0</v>
      </c>
      <c r="AC88" s="146">
        <v>3</v>
      </c>
      <c r="AZ88" s="146">
        <v>1</v>
      </c>
      <c r="BA88" s="146">
        <f>IF(AZ88=1,G88,0)</f>
        <v>0</v>
      </c>
      <c r="BB88" s="146">
        <f>IF(AZ88=2,G88,0)</f>
        <v>0</v>
      </c>
      <c r="BC88" s="146">
        <f>IF(AZ88=3,G88,0)</f>
        <v>0</v>
      </c>
      <c r="BD88" s="146">
        <f>IF(AZ88=4,G88,0)</f>
        <v>0</v>
      </c>
      <c r="BE88" s="146">
        <f>IF(AZ88=5,G88,0)</f>
        <v>0</v>
      </c>
      <c r="CA88" s="170">
        <v>8</v>
      </c>
      <c r="CB88" s="170">
        <v>0</v>
      </c>
      <c r="CZ88" s="146">
        <v>0</v>
      </c>
    </row>
    <row r="89" spans="1:104" ht="12.75">
      <c r="A89" s="171">
        <v>29</v>
      </c>
      <c r="B89" s="172" t="s">
        <v>186</v>
      </c>
      <c r="C89" s="173" t="s">
        <v>187</v>
      </c>
      <c r="D89" s="174" t="s">
        <v>159</v>
      </c>
      <c r="E89" s="175">
        <v>6.5549025</v>
      </c>
      <c r="F89" s="175">
        <v>0</v>
      </c>
      <c r="G89" s="176">
        <f>E89*F89</f>
        <v>0</v>
      </c>
      <c r="O89" s="170">
        <v>2</v>
      </c>
      <c r="AA89" s="146">
        <v>8</v>
      </c>
      <c r="AB89" s="146">
        <v>0</v>
      </c>
      <c r="AC89" s="146">
        <v>3</v>
      </c>
      <c r="AZ89" s="146">
        <v>1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0">
        <v>8</v>
      </c>
      <c r="CB89" s="170">
        <v>0</v>
      </c>
      <c r="CZ89" s="146">
        <v>0</v>
      </c>
    </row>
    <row r="90" spans="1:104" ht="12.75">
      <c r="A90" s="171">
        <v>30</v>
      </c>
      <c r="B90" s="172" t="s">
        <v>188</v>
      </c>
      <c r="C90" s="173" t="s">
        <v>189</v>
      </c>
      <c r="D90" s="174" t="s">
        <v>159</v>
      </c>
      <c r="E90" s="175">
        <v>0.7283225</v>
      </c>
      <c r="F90" s="175">
        <v>0</v>
      </c>
      <c r="G90" s="176">
        <f>E90*F90</f>
        <v>0</v>
      </c>
      <c r="O90" s="170">
        <v>2</v>
      </c>
      <c r="AA90" s="146">
        <v>8</v>
      </c>
      <c r="AB90" s="146">
        <v>0</v>
      </c>
      <c r="AC90" s="146">
        <v>3</v>
      </c>
      <c r="AZ90" s="146">
        <v>1</v>
      </c>
      <c r="BA90" s="146">
        <f>IF(AZ90=1,G90,0)</f>
        <v>0</v>
      </c>
      <c r="BB90" s="146">
        <f>IF(AZ90=2,G90,0)</f>
        <v>0</v>
      </c>
      <c r="BC90" s="146">
        <f>IF(AZ90=3,G90,0)</f>
        <v>0</v>
      </c>
      <c r="BD90" s="146">
        <f>IF(AZ90=4,G90,0)</f>
        <v>0</v>
      </c>
      <c r="BE90" s="146">
        <f>IF(AZ90=5,G90,0)</f>
        <v>0</v>
      </c>
      <c r="CA90" s="170">
        <v>8</v>
      </c>
      <c r="CB90" s="170">
        <v>0</v>
      </c>
      <c r="CZ90" s="146">
        <v>0</v>
      </c>
    </row>
    <row r="91" spans="1:57" ht="12.75">
      <c r="A91" s="183"/>
      <c r="B91" s="184" t="s">
        <v>74</v>
      </c>
      <c r="C91" s="185" t="str">
        <f>CONCATENATE(B87," ",C87)</f>
        <v>D96 Přesuny suti a vybouraných hmot</v>
      </c>
      <c r="D91" s="186"/>
      <c r="E91" s="187"/>
      <c r="F91" s="188"/>
      <c r="G91" s="189">
        <f>SUM(G87:G90)</f>
        <v>0</v>
      </c>
      <c r="O91" s="170">
        <v>4</v>
      </c>
      <c r="BA91" s="190">
        <f>SUM(BA87:BA90)</f>
        <v>0</v>
      </c>
      <c r="BB91" s="190">
        <f>SUM(BB87:BB90)</f>
        <v>0</v>
      </c>
      <c r="BC91" s="190">
        <f>SUM(BC87:BC90)</f>
        <v>0</v>
      </c>
      <c r="BD91" s="190">
        <f>SUM(BD87:BD90)</f>
        <v>0</v>
      </c>
      <c r="BE91" s="190">
        <f>SUM(BE87:BE90)</f>
        <v>0</v>
      </c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spans="1:7" ht="12.75">
      <c r="A115" s="191"/>
      <c r="B115" s="191"/>
      <c r="C115" s="191"/>
      <c r="D115" s="191"/>
      <c r="E115" s="191"/>
      <c r="F115" s="191"/>
      <c r="G115" s="191"/>
    </row>
    <row r="116" spans="1:7" ht="12.75">
      <c r="A116" s="191"/>
      <c r="B116" s="191"/>
      <c r="C116" s="191"/>
      <c r="D116" s="191"/>
      <c r="E116" s="191"/>
      <c r="F116" s="191"/>
      <c r="G116" s="191"/>
    </row>
    <row r="117" spans="1:7" ht="12.75">
      <c r="A117" s="191"/>
      <c r="B117" s="191"/>
      <c r="C117" s="191"/>
      <c r="D117" s="191"/>
      <c r="E117" s="191"/>
      <c r="F117" s="191"/>
      <c r="G117" s="191"/>
    </row>
    <row r="118" spans="1:7" ht="12.75">
      <c r="A118" s="191"/>
      <c r="B118" s="191"/>
      <c r="C118" s="191"/>
      <c r="D118" s="191"/>
      <c r="E118" s="191"/>
      <c r="F118" s="191"/>
      <c r="G118" s="191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ht="12.75">
      <c r="E147" s="146"/>
    </row>
    <row r="148" ht="12.75">
      <c r="E148" s="146"/>
    </row>
    <row r="149" ht="12.75">
      <c r="E149" s="146"/>
    </row>
    <row r="150" spans="1:2" ht="12.75">
      <c r="A150" s="192"/>
      <c r="B150" s="192"/>
    </row>
    <row r="151" spans="1:7" ht="12.75">
      <c r="A151" s="191"/>
      <c r="B151" s="191"/>
      <c r="C151" s="194"/>
      <c r="D151" s="194"/>
      <c r="E151" s="195"/>
      <c r="F151" s="194"/>
      <c r="G151" s="196"/>
    </row>
    <row r="152" spans="1:7" ht="12.75">
      <c r="A152" s="197"/>
      <c r="B152" s="197"/>
      <c r="C152" s="191"/>
      <c r="D152" s="191"/>
      <c r="E152" s="198"/>
      <c r="F152" s="191"/>
      <c r="G152" s="191"/>
    </row>
    <row r="153" spans="1:7" ht="12.75">
      <c r="A153" s="191"/>
      <c r="B153" s="191"/>
      <c r="C153" s="191"/>
      <c r="D153" s="191"/>
      <c r="E153" s="198"/>
      <c r="F153" s="191"/>
      <c r="G153" s="191"/>
    </row>
    <row r="154" spans="1:7" ht="12.75">
      <c r="A154" s="191"/>
      <c r="B154" s="191"/>
      <c r="C154" s="191"/>
      <c r="D154" s="191"/>
      <c r="E154" s="198"/>
      <c r="F154" s="191"/>
      <c r="G154" s="191"/>
    </row>
    <row r="155" spans="1:7" ht="12.75">
      <c r="A155" s="191"/>
      <c r="B155" s="191"/>
      <c r="C155" s="191"/>
      <c r="D155" s="191"/>
      <c r="E155" s="198"/>
      <c r="F155" s="191"/>
      <c r="G155" s="191"/>
    </row>
    <row r="156" spans="1:7" ht="12.75">
      <c r="A156" s="191"/>
      <c r="B156" s="191"/>
      <c r="C156" s="191"/>
      <c r="D156" s="191"/>
      <c r="E156" s="198"/>
      <c r="F156" s="191"/>
      <c r="G156" s="191"/>
    </row>
    <row r="157" spans="1:7" ht="12.75">
      <c r="A157" s="191"/>
      <c r="B157" s="191"/>
      <c r="C157" s="191"/>
      <c r="D157" s="191"/>
      <c r="E157" s="198"/>
      <c r="F157" s="191"/>
      <c r="G157" s="191"/>
    </row>
    <row r="158" spans="1:7" ht="12.75">
      <c r="A158" s="191"/>
      <c r="B158" s="191"/>
      <c r="C158" s="191"/>
      <c r="D158" s="191"/>
      <c r="E158" s="198"/>
      <c r="F158" s="191"/>
      <c r="G158" s="191"/>
    </row>
    <row r="159" spans="1:7" ht="12.75">
      <c r="A159" s="191"/>
      <c r="B159" s="191"/>
      <c r="C159" s="191"/>
      <c r="D159" s="191"/>
      <c r="E159" s="198"/>
      <c r="F159" s="191"/>
      <c r="G159" s="191"/>
    </row>
    <row r="160" spans="1:7" ht="12.75">
      <c r="A160" s="191"/>
      <c r="B160" s="191"/>
      <c r="C160" s="191"/>
      <c r="D160" s="191"/>
      <c r="E160" s="198"/>
      <c r="F160" s="191"/>
      <c r="G160" s="191"/>
    </row>
    <row r="161" spans="1:7" ht="12.75">
      <c r="A161" s="191"/>
      <c r="B161" s="191"/>
      <c r="C161" s="191"/>
      <c r="D161" s="191"/>
      <c r="E161" s="198"/>
      <c r="F161" s="191"/>
      <c r="G161" s="191"/>
    </row>
    <row r="162" spans="1:7" ht="12.75">
      <c r="A162" s="191"/>
      <c r="B162" s="191"/>
      <c r="C162" s="191"/>
      <c r="D162" s="191"/>
      <c r="E162" s="198"/>
      <c r="F162" s="191"/>
      <c r="G162" s="191"/>
    </row>
    <row r="163" spans="1:7" ht="12.75">
      <c r="A163" s="191"/>
      <c r="B163" s="191"/>
      <c r="C163" s="191"/>
      <c r="D163" s="191"/>
      <c r="E163" s="198"/>
      <c r="F163" s="191"/>
      <c r="G163" s="191"/>
    </row>
    <row r="164" spans="1:7" ht="12.75">
      <c r="A164" s="191"/>
      <c r="B164" s="191"/>
      <c r="C164" s="191"/>
      <c r="D164" s="191"/>
      <c r="E164" s="198"/>
      <c r="F164" s="191"/>
      <c r="G164" s="191"/>
    </row>
  </sheetData>
  <sheetProtection/>
  <mergeCells count="47">
    <mergeCell ref="C12:D12"/>
    <mergeCell ref="C14:D14"/>
    <mergeCell ref="A1:G1"/>
    <mergeCell ref="A3:B3"/>
    <mergeCell ref="A4:B4"/>
    <mergeCell ref="E4:G4"/>
    <mergeCell ref="C9:D9"/>
    <mergeCell ref="C10:D10"/>
    <mergeCell ref="C15:D15"/>
    <mergeCell ref="C16:D16"/>
    <mergeCell ref="C18:D18"/>
    <mergeCell ref="C19:D19"/>
    <mergeCell ref="C20:D20"/>
    <mergeCell ref="C21:D21"/>
    <mergeCell ref="C23:D23"/>
    <mergeCell ref="C24:D24"/>
    <mergeCell ref="C25:D25"/>
    <mergeCell ref="C27:D27"/>
    <mergeCell ref="C28:D28"/>
    <mergeCell ref="C30:D30"/>
    <mergeCell ref="C31:D31"/>
    <mergeCell ref="C33:D33"/>
    <mergeCell ref="C34:D34"/>
    <mergeCell ref="C35:D35"/>
    <mergeCell ref="C36:D36"/>
    <mergeCell ref="C38:D38"/>
    <mergeCell ref="C67:D67"/>
    <mergeCell ref="C39:D39"/>
    <mergeCell ref="C41:D41"/>
    <mergeCell ref="C45:D45"/>
    <mergeCell ref="C47:D47"/>
    <mergeCell ref="C49:D49"/>
    <mergeCell ref="C51:D51"/>
    <mergeCell ref="C53:D53"/>
    <mergeCell ref="C55:D55"/>
    <mergeCell ref="C57:D57"/>
    <mergeCell ref="C61:D61"/>
    <mergeCell ref="C62:D62"/>
    <mergeCell ref="C64:D64"/>
    <mergeCell ref="C65:D65"/>
    <mergeCell ref="C66:D66"/>
    <mergeCell ref="C74:D74"/>
    <mergeCell ref="C76:D76"/>
    <mergeCell ref="C78:D78"/>
    <mergeCell ref="C80:D80"/>
    <mergeCell ref="C82:D82"/>
    <mergeCell ref="C84:D8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Renuška</cp:lastModifiedBy>
  <cp:lastPrinted>2014-06-18T09:04:12Z</cp:lastPrinted>
  <dcterms:created xsi:type="dcterms:W3CDTF">2014-06-16T12:47:35Z</dcterms:created>
  <dcterms:modified xsi:type="dcterms:W3CDTF">2014-06-18T09:05:35Z</dcterms:modified>
  <cp:category/>
  <cp:version/>
  <cp:contentType/>
  <cp:contentStatus/>
</cp:coreProperties>
</file>